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5970" windowWidth="20730" windowHeight="6405" tabRatio="737" firstSheet="2" activeTab="3"/>
  </bookViews>
  <sheets>
    <sheet name="General" sheetId="1" r:id="rId1"/>
    <sheet name="Preliminary estimates" sheetId="2" state="hidden" r:id="rId2"/>
    <sheet name="HFxFS" sheetId="3" r:id="rId3"/>
    <sheet name="HCxHF" sheetId="4" r:id="rId4"/>
    <sheet name="HPxHF" sheetId="5" r:id="rId5"/>
    <sheet name="HCxHP" sheetId="6" r:id="rId6"/>
    <sheet name="HPxFP" sheetId="7" state="hidden" r:id="rId7"/>
    <sheet name="HKxHP" sheetId="8" state="hidden" r:id="rId8"/>
    <sheet name="Report" sheetId="9" state="hidden" r:id="rId9"/>
    <sheet name="ОДХnew" sheetId="10" state="hidden" r:id="rId10"/>
    <sheet name="ОУ" sheetId="11" state="hidden" r:id="rId11"/>
    <sheet name="Розница ЛС" sheetId="12" state="hidden" r:id="rId12"/>
    <sheet name="4больн" sheetId="13" state="hidden" r:id="rId13"/>
    <sheet name="4ОВП" sheetId="14" state="hidden" r:id="rId14"/>
    <sheet name="4СВП" sheetId="15" state="hidden" r:id="rId15"/>
    <sheet name="4стомат" sheetId="16" state="hidden" r:id="rId16"/>
    <sheet name="4прочие" sheetId="17" state="hidden" r:id="rId17"/>
    <sheet name="4общий" sheetId="18" state="hidden" r:id="rId18"/>
    <sheet name="3больн" sheetId="19" state="hidden" r:id="rId19"/>
    <sheet name="3ОВП" sheetId="20" state="hidden" r:id="rId20"/>
    <sheet name="3СВП" sheetId="21" state="hidden" r:id="rId21"/>
    <sheet name="3стомат" sheetId="22" state="hidden" r:id="rId22"/>
    <sheet name="3прочие" sheetId="23" state="hidden" r:id="rId23"/>
    <sheet name="3общий" sheetId="24" state="hidden" r:id="rId24"/>
    <sheet name="2больн" sheetId="25" state="hidden" r:id="rId25"/>
    <sheet name="2ОВП" sheetId="26" state="hidden" r:id="rId26"/>
    <sheet name="2СВП" sheetId="27" state="hidden" r:id="rId27"/>
    <sheet name="2стомат" sheetId="28" state="hidden" r:id="rId28"/>
    <sheet name="2прочие" sheetId="29" state="hidden" r:id="rId29"/>
    <sheet name="2общий" sheetId="30" state="hidden" r:id="rId30"/>
    <sheet name="1больн" sheetId="31" state="hidden" r:id="rId31"/>
    <sheet name="1ОВП" sheetId="32" state="hidden" r:id="rId32"/>
    <sheet name="1СВП" sheetId="33" state="hidden" r:id="rId33"/>
    <sheet name="1стомат" sheetId="34" state="hidden" r:id="rId34"/>
    <sheet name="1прочая" sheetId="35" state="hidden" r:id="rId35"/>
    <sheet name="1общий" sheetId="36" state="hidden" r:id="rId36"/>
  </sheets>
  <externalReferences>
    <externalReference r:id="rId39"/>
    <externalReference r:id="rId40"/>
  </externalReferences>
  <definedNames>
    <definedName name="_xlfn.IFERROR" hidden="1">#NAME?</definedName>
    <definedName name="CountryList" localSheetId="7">'General'!#REF!</definedName>
    <definedName name="CountryList" localSheetId="9">'[2]General'!#REF!</definedName>
    <definedName name="CountryList" localSheetId="10">'[2]General'!#REF!</definedName>
    <definedName name="CountryList" localSheetId="11">'[2]General'!#REF!</definedName>
    <definedName name="CountryList">'General'!#REF!</definedName>
    <definedName name="CP">#REF!</definedName>
    <definedName name="FA">#REF!</definedName>
    <definedName name="FandP">#REF!</definedName>
    <definedName name="FS">#REF!</definedName>
    <definedName name="macro">#REF!</definedName>
    <definedName name="NA">#REF!</definedName>
    <definedName name="ratios">#REF!</definedName>
    <definedName name="TABLE" localSheetId="30">'1больн'!$A$7:$B$21</definedName>
    <definedName name="TABLE" localSheetId="35">'1общий'!$A$7:$B$21</definedName>
    <definedName name="TABLE" localSheetId="31">'1ОВП'!$A$1:$B$9</definedName>
    <definedName name="TABLE" localSheetId="34">'1прочая'!$A$5:$B$17</definedName>
    <definedName name="TABLE" localSheetId="32">'1СВП'!#REF!</definedName>
    <definedName name="TABLE" localSheetId="33">'1стомат'!$A$1:$B$9</definedName>
    <definedName name="TABLE" localSheetId="24">'2больн'!$A$7:$B$21</definedName>
    <definedName name="TABLE" localSheetId="29">'2общий'!$A$7:$B$21</definedName>
    <definedName name="TABLE" localSheetId="25">'2ОВП'!$A$1:$B$9</definedName>
    <definedName name="TABLE" localSheetId="28">'2прочие'!$A$5:$B$17</definedName>
    <definedName name="TABLE" localSheetId="26">'2СВП'!#REF!</definedName>
    <definedName name="TABLE" localSheetId="27">'2стомат'!$A$1:$B$9</definedName>
    <definedName name="TABLE" localSheetId="18">'3больн'!$A$7:$B$21</definedName>
    <definedName name="TABLE" localSheetId="23">'3общий'!$A$7:$B$21</definedName>
    <definedName name="TABLE" localSheetId="19">'3ОВП'!$A$1:$B$9</definedName>
    <definedName name="TABLE" localSheetId="22">'3прочие'!$A$5:$B$17</definedName>
    <definedName name="TABLE" localSheetId="20">'3СВП'!#REF!</definedName>
    <definedName name="TABLE" localSheetId="21">'3стомат'!$A$1:$B$9</definedName>
    <definedName name="TABLE" localSheetId="12">'4больн'!$A$7:$B$22</definedName>
    <definedName name="TABLE" localSheetId="17">'4общий'!$A$7:$B$22</definedName>
    <definedName name="TABLE" localSheetId="13">'4ОВП'!$A$1:$B$10</definedName>
    <definedName name="TABLE" localSheetId="16">'4прочие'!$A$5:$B$18</definedName>
    <definedName name="TABLE" localSheetId="14">'4СВП'!#REF!</definedName>
    <definedName name="TABLE" localSheetId="15">'4стомат'!$A$1:$B$10</definedName>
    <definedName name="TABLE_2" localSheetId="30">'1больн'!$A$5:$F$6</definedName>
    <definedName name="TABLE_2" localSheetId="35">'1общий'!$A$5:$F$6</definedName>
    <definedName name="TABLE_2" localSheetId="31">'1ОВП'!#REF!</definedName>
    <definedName name="TABLE_2" localSheetId="34">'1прочая'!$A$3:$F$4</definedName>
    <definedName name="TABLE_2" localSheetId="32">'1СВП'!#REF!</definedName>
    <definedName name="TABLE_2" localSheetId="33">'1стомат'!#REF!</definedName>
    <definedName name="TABLE_2" localSheetId="24">'2больн'!$A$5:$F$6</definedName>
    <definedName name="TABLE_2" localSheetId="29">'2общий'!$A$5:$F$6</definedName>
    <definedName name="TABLE_2" localSheetId="25">'2ОВП'!#REF!</definedName>
    <definedName name="TABLE_2" localSheetId="28">'2прочие'!$A$3:$F$4</definedName>
    <definedName name="TABLE_2" localSheetId="26">'2СВП'!#REF!</definedName>
    <definedName name="TABLE_2" localSheetId="27">'2стомат'!#REF!</definedName>
    <definedName name="TABLE_2" localSheetId="18">'3больн'!$A$5:$F$6</definedName>
    <definedName name="TABLE_2" localSheetId="23">'3общий'!$A$5:$F$6</definedName>
    <definedName name="TABLE_2" localSheetId="19">'3ОВП'!#REF!</definedName>
    <definedName name="TABLE_2" localSheetId="22">'3прочие'!$A$3:$F$4</definedName>
    <definedName name="TABLE_2" localSheetId="20">'3СВП'!#REF!</definedName>
    <definedName name="TABLE_2" localSheetId="21">'3стомат'!#REF!</definedName>
    <definedName name="TABLE_2" localSheetId="12">'4больн'!$A$5:$F$6</definedName>
    <definedName name="TABLE_2" localSheetId="17">'4общий'!$A$5:$F$6</definedName>
    <definedName name="TABLE_2" localSheetId="13">'4ОВП'!#REF!</definedName>
    <definedName name="TABLE_2" localSheetId="16">'4прочие'!$A$3:$F$4</definedName>
    <definedName name="TABLE_2" localSheetId="14">'4СВП'!#REF!</definedName>
    <definedName name="TABLE_2" localSheetId="15">'4стомат'!#REF!</definedName>
    <definedName name="_xlnm.Print_Titles" localSheetId="30">'1больн'!$6:$7</definedName>
    <definedName name="_xlnm.Print_Titles" localSheetId="35">'1общий'!$5:$6</definedName>
    <definedName name="_xlnm.Print_Titles" localSheetId="34">'1прочая'!$4:$5</definedName>
    <definedName name="_xlnm.Print_Titles" localSheetId="24">'2больн'!$6:$7</definedName>
    <definedName name="_xlnm.Print_Titles" localSheetId="29">'2общий'!$5:$6</definedName>
    <definedName name="_xlnm.Print_Titles" localSheetId="28">'2прочие'!$4:$5</definedName>
    <definedName name="_xlnm.Print_Titles" localSheetId="18">'3больн'!$6:$7</definedName>
    <definedName name="_xlnm.Print_Titles" localSheetId="23">'3общий'!$5:$6</definedName>
    <definedName name="_xlnm.Print_Titles" localSheetId="22">'3прочие'!$4:$5</definedName>
    <definedName name="_xlnm.Print_Titles" localSheetId="12">'4больн'!$6:$7</definedName>
    <definedName name="_xlnm.Print_Titles" localSheetId="17">'4общий'!$5:$6</definedName>
    <definedName name="_xlnm.Print_Titles" localSheetId="16">'4прочие'!$4:$5</definedName>
    <definedName name="_xlnm.Print_Area" localSheetId="2">'HFxFS'!$A$2:$Z$20</definedName>
  </definedNames>
  <calcPr fullCalcOnLoad="1"/>
</workbook>
</file>

<file path=xl/comments12.xml><?xml version="1.0" encoding="utf-8"?>
<comments xmlns="http://schemas.openxmlformats.org/spreadsheetml/2006/main">
  <authors>
    <author>adzhartibaeva</author>
  </authors>
  <commentList>
    <comment ref="A34" authorId="0">
      <text>
        <r>
          <rPr>
            <b/>
            <sz val="9"/>
            <rFont val="Tahoma"/>
            <family val="2"/>
          </rPr>
          <t>adzhartibaeva:</t>
        </r>
        <r>
          <rPr>
            <sz val="9"/>
            <rFont val="Tahoma"/>
            <family val="2"/>
          </rPr>
          <t xml:space="preserve">
поменяла текст боковика как в сКУВТ</t>
        </r>
      </text>
    </comment>
  </commentList>
</comments>
</file>

<file path=xl/sharedStrings.xml><?xml version="1.0" encoding="utf-8"?>
<sst xmlns="http://schemas.openxmlformats.org/spreadsheetml/2006/main" count="3465" uniqueCount="831">
  <si>
    <t>HF.1</t>
  </si>
  <si>
    <t>HF.2</t>
  </si>
  <si>
    <t>HF.3</t>
  </si>
  <si>
    <t>HF.4</t>
  </si>
  <si>
    <t>HF.2.2</t>
  </si>
  <si>
    <t>HF.3.1</t>
  </si>
  <si>
    <t>HF.3.2</t>
  </si>
  <si>
    <t>HF.4.1</t>
  </si>
  <si>
    <t>HF.RI.1.1</t>
  </si>
  <si>
    <t>HF.RI.1.5</t>
  </si>
  <si>
    <t>HF.RI.2</t>
  </si>
  <si>
    <t>HF.RI.3</t>
  </si>
  <si>
    <t>Voluntary health care payment schemes</t>
  </si>
  <si>
    <t>Voluntary health insurance schemes</t>
  </si>
  <si>
    <t>Household out-of-pocket payment</t>
  </si>
  <si>
    <t>Rest of the world financing schemes (non-resident)</t>
  </si>
  <si>
    <t>Compulsory schemes (non-resident)</t>
  </si>
  <si>
    <t>Voluntary schemes (non-resident)</t>
  </si>
  <si>
    <t>All financing schemes</t>
  </si>
  <si>
    <t>HC.1.1</t>
  </si>
  <si>
    <t>HC.1.2</t>
  </si>
  <si>
    <t>HC.1.4</t>
  </si>
  <si>
    <t>HC.2</t>
  </si>
  <si>
    <t>HC.2.2</t>
  </si>
  <si>
    <t>HC.2.3</t>
  </si>
  <si>
    <t>HC.2.4</t>
  </si>
  <si>
    <t>HC.1+HC.2</t>
  </si>
  <si>
    <t>HC.1.1+HC.2.1</t>
  </si>
  <si>
    <t>HC.1.2+HC.2.2</t>
  </si>
  <si>
    <t>HC.1.3+HC.2.3</t>
  </si>
  <si>
    <t>HC.1.4+HC.2.4</t>
  </si>
  <si>
    <t>HC.3.1</t>
  </si>
  <si>
    <t>HC.3.2</t>
  </si>
  <si>
    <t>HC.3.3</t>
  </si>
  <si>
    <t>HC.3.4</t>
  </si>
  <si>
    <t>HC.4.1</t>
  </si>
  <si>
    <t>HC.4.2</t>
  </si>
  <si>
    <t>HC.4.3</t>
  </si>
  <si>
    <t>HC.6.1</t>
  </si>
  <si>
    <t>HC.6.2</t>
  </si>
  <si>
    <t>HC.6.3</t>
  </si>
  <si>
    <t>HC.6.4</t>
  </si>
  <si>
    <t>HC.6.5</t>
  </si>
  <si>
    <t>HC.6.6</t>
  </si>
  <si>
    <t>HC.7.2</t>
  </si>
  <si>
    <t>Reporting items:</t>
  </si>
  <si>
    <t>HC.RI.1</t>
  </si>
  <si>
    <t>HC.RI.2</t>
  </si>
  <si>
    <t xml:space="preserve">HC.RI.3 </t>
  </si>
  <si>
    <t>Health care related items:</t>
  </si>
  <si>
    <t>HCR.1</t>
  </si>
  <si>
    <t>HCR.2</t>
  </si>
  <si>
    <t>All HF</t>
  </si>
  <si>
    <t>HP.8.1</t>
  </si>
  <si>
    <t>Rest of the economy</t>
  </si>
  <si>
    <t>HP.8</t>
  </si>
  <si>
    <t>HP.7.9</t>
  </si>
  <si>
    <t>HP.7.3</t>
  </si>
  <si>
    <t>HP.7.2</t>
  </si>
  <si>
    <t>Providers of health care system administration and financing</t>
  </si>
  <si>
    <t>HP.7</t>
  </si>
  <si>
    <t>Providers of preventive care</t>
  </si>
  <si>
    <t>HP.6</t>
  </si>
  <si>
    <t>HP.5.9</t>
  </si>
  <si>
    <t>Retailers and other providers of medical goods</t>
  </si>
  <si>
    <t>HP.5</t>
  </si>
  <si>
    <t>HP.4.9</t>
  </si>
  <si>
    <t>HP.4.2</t>
  </si>
  <si>
    <t>Providers of ancillary services</t>
  </si>
  <si>
    <t>HP.4</t>
  </si>
  <si>
    <t>HP.3.5</t>
  </si>
  <si>
    <t>Providers of ambulatory health care</t>
  </si>
  <si>
    <t>HP.3</t>
  </si>
  <si>
    <t>HP.2.2</t>
  </si>
  <si>
    <t>HP.2.1</t>
  </si>
  <si>
    <t>Residential long-term care facilities</t>
  </si>
  <si>
    <t>HP.2</t>
  </si>
  <si>
    <t>Hospitals</t>
  </si>
  <si>
    <t>HP.1</t>
  </si>
  <si>
    <t>FS.1</t>
  </si>
  <si>
    <t>FS.2</t>
  </si>
  <si>
    <t>FS.3</t>
  </si>
  <si>
    <t>FS.4</t>
  </si>
  <si>
    <t>FS.5</t>
  </si>
  <si>
    <t>FS.7</t>
  </si>
  <si>
    <t>FS.1.1</t>
  </si>
  <si>
    <t>FS.1.2</t>
  </si>
  <si>
    <t>FS.1.3</t>
  </si>
  <si>
    <t>FS.1.4</t>
  </si>
  <si>
    <t>FS.3.1</t>
  </si>
  <si>
    <t>FS.3.2</t>
  </si>
  <si>
    <t>FS.3.3</t>
  </si>
  <si>
    <t>FS.3.4</t>
  </si>
  <si>
    <t>FS.7.1</t>
  </si>
  <si>
    <t>FS.7.2</t>
  </si>
  <si>
    <t>Operating balance</t>
  </si>
  <si>
    <t>Loans</t>
  </si>
  <si>
    <t>Aid in kind at donor value</t>
  </si>
  <si>
    <t>Institutional units providing revenues to financing schemes</t>
  </si>
  <si>
    <t>Memorandum items:</t>
  </si>
  <si>
    <t>FP.1</t>
  </si>
  <si>
    <t>FP.2</t>
  </si>
  <si>
    <t>FP.3</t>
  </si>
  <si>
    <t xml:space="preserve">FP.4 </t>
  </si>
  <si>
    <t>FP.5</t>
  </si>
  <si>
    <t>All FP</t>
  </si>
  <si>
    <t>FP.1.1</t>
  </si>
  <si>
    <t>FP.1.2</t>
  </si>
  <si>
    <t>FP.1.3</t>
  </si>
  <si>
    <t xml:space="preserve">FP.3.2 </t>
  </si>
  <si>
    <t xml:space="preserve">FP.3.3 </t>
  </si>
  <si>
    <t xml:space="preserve">FP.3.4 </t>
  </si>
  <si>
    <t>FP.5.1</t>
  </si>
  <si>
    <t>FP.5.2</t>
  </si>
  <si>
    <t>Compensation of employees</t>
  </si>
  <si>
    <t>Wages and salaries</t>
  </si>
  <si>
    <t>Social contributions</t>
  </si>
  <si>
    <t>All other costs related to employees</t>
  </si>
  <si>
    <t>Self-employed professional remuneration</t>
  </si>
  <si>
    <t>Materials and services used</t>
  </si>
  <si>
    <t>Non-health care goods</t>
  </si>
  <si>
    <t>Consumption of fixed capital</t>
  </si>
  <si>
    <t>Other items of spending on inputs</t>
  </si>
  <si>
    <t xml:space="preserve">Taxes </t>
  </si>
  <si>
    <t>Other items of spending</t>
  </si>
  <si>
    <t>All factors of provision</t>
  </si>
  <si>
    <t>HC.1.3.1</t>
  </si>
  <si>
    <t>HC.1.3.2</t>
  </si>
  <si>
    <t>HC.1.3.3</t>
  </si>
  <si>
    <t>HK.1.1.1</t>
  </si>
  <si>
    <t>Infrastructure</t>
  </si>
  <si>
    <t>HK.1.1.2</t>
  </si>
  <si>
    <t>Machinery and equipment</t>
  </si>
  <si>
    <t>HK.1.1.3</t>
  </si>
  <si>
    <t>Intellectual property products</t>
  </si>
  <si>
    <t>HK.1.1</t>
  </si>
  <si>
    <t>HC.5.1.1</t>
  </si>
  <si>
    <t>HC.5.1.2</t>
  </si>
  <si>
    <t>HC.5.1.3</t>
  </si>
  <si>
    <t>All HP*</t>
  </si>
  <si>
    <t>* Except HP.9 (Rest of the world)</t>
  </si>
  <si>
    <t>* Except HP.9 Rest of the world</t>
  </si>
  <si>
    <t>HF.RI.1.2-4</t>
  </si>
  <si>
    <t>Institutional units managing financing schemes</t>
  </si>
  <si>
    <t>HF.RI.1</t>
  </si>
  <si>
    <t>All domestic providers</t>
  </si>
  <si>
    <t>Government (S13)</t>
  </si>
  <si>
    <t>Rest of the world (S2)</t>
  </si>
  <si>
    <t>HF.0</t>
  </si>
  <si>
    <t>HP.0</t>
  </si>
  <si>
    <t>Government (S13)</t>
  </si>
  <si>
    <t>Corporations (S11S12)/Households (S14)/NPISH (S15)</t>
  </si>
  <si>
    <t>Compulsory contributory health insurance schemes/CMSA</t>
  </si>
  <si>
    <t>Millions
 of 
national currency</t>
  </si>
  <si>
    <t>Total current expenditure by financing schemes</t>
  </si>
  <si>
    <t>Capital</t>
  </si>
  <si>
    <t>HC1HC2</t>
  </si>
  <si>
    <t>HC1</t>
  </si>
  <si>
    <t>HC11</t>
  </si>
  <si>
    <t>HC12</t>
  </si>
  <si>
    <t>HC13</t>
  </si>
  <si>
    <t>HC131</t>
  </si>
  <si>
    <t>HC132</t>
  </si>
  <si>
    <t>HC133</t>
  </si>
  <si>
    <t>HC139</t>
  </si>
  <si>
    <t>HC14</t>
  </si>
  <si>
    <t>HC2</t>
  </si>
  <si>
    <t>HC21</t>
  </si>
  <si>
    <t>HC22</t>
  </si>
  <si>
    <t>HC23</t>
  </si>
  <si>
    <t>HC24</t>
  </si>
  <si>
    <t>HC11HC21</t>
  </si>
  <si>
    <t>HC12HC22</t>
  </si>
  <si>
    <t>HC13HC23</t>
  </si>
  <si>
    <t>HC4</t>
  </si>
  <si>
    <t>HC41</t>
  </si>
  <si>
    <t>HC42</t>
  </si>
  <si>
    <t>HC43</t>
  </si>
  <si>
    <t>HC5</t>
  </si>
  <si>
    <t>HC51</t>
  </si>
  <si>
    <t>HC511</t>
  </si>
  <si>
    <t>HC512</t>
  </si>
  <si>
    <t>HC513</t>
  </si>
  <si>
    <t>HC52</t>
  </si>
  <si>
    <t>HC6</t>
  </si>
  <si>
    <t>HC61</t>
  </si>
  <si>
    <t>HC62</t>
  </si>
  <si>
    <t>HC63</t>
  </si>
  <si>
    <t>HC64</t>
  </si>
  <si>
    <t>HC65</t>
  </si>
  <si>
    <t>HC7</t>
  </si>
  <si>
    <t>HC71</t>
  </si>
  <si>
    <t>HC72</t>
  </si>
  <si>
    <t>HC31</t>
  </si>
  <si>
    <t>HC32</t>
  </si>
  <si>
    <t>HC33</t>
  </si>
  <si>
    <t>HC3</t>
  </si>
  <si>
    <t>HC14HC24</t>
  </si>
  <si>
    <t>HC66</t>
  </si>
  <si>
    <t>HC34</t>
  </si>
  <si>
    <t>HCTOT</t>
  </si>
  <si>
    <t>HCR1</t>
  </si>
  <si>
    <t>HCR2</t>
  </si>
  <si>
    <t>HCRI1</t>
  </si>
  <si>
    <t>HCRI2</t>
  </si>
  <si>
    <t>HCRI3</t>
  </si>
  <si>
    <t>HF1</t>
  </si>
  <si>
    <t>HF11</t>
  </si>
  <si>
    <t>HF2</t>
  </si>
  <si>
    <t>HF21</t>
  </si>
  <si>
    <t>HF22</t>
  </si>
  <si>
    <t>HF23</t>
  </si>
  <si>
    <t>HF3</t>
  </si>
  <si>
    <t>HF0</t>
  </si>
  <si>
    <t>HFTOT</t>
  </si>
  <si>
    <t>HF12HF13</t>
  </si>
  <si>
    <t>HF31</t>
  </si>
  <si>
    <t>HF32</t>
  </si>
  <si>
    <t>HF4</t>
  </si>
  <si>
    <t>HF41</t>
  </si>
  <si>
    <t>HF42</t>
  </si>
  <si>
    <t>HFRI1</t>
  </si>
  <si>
    <t>HFRI11</t>
  </si>
  <si>
    <t>HFRI124</t>
  </si>
  <si>
    <t>HFRI15</t>
  </si>
  <si>
    <t>HFRI2</t>
  </si>
  <si>
    <t>HFRI3</t>
  </si>
  <si>
    <t>HP1</t>
  </si>
  <si>
    <t>HP11</t>
  </si>
  <si>
    <t>HP12</t>
  </si>
  <si>
    <t>HP13</t>
  </si>
  <si>
    <t>HP2</t>
  </si>
  <si>
    <t>HP21</t>
  </si>
  <si>
    <t>HP22</t>
  </si>
  <si>
    <t>HP29</t>
  </si>
  <si>
    <t>HP3</t>
  </si>
  <si>
    <t>HP31</t>
  </si>
  <si>
    <t>HP32</t>
  </si>
  <si>
    <t>HP33</t>
  </si>
  <si>
    <t>HP34</t>
  </si>
  <si>
    <t>HP35</t>
  </si>
  <si>
    <t>HP4</t>
  </si>
  <si>
    <t>HP41</t>
  </si>
  <si>
    <t>HP42</t>
  </si>
  <si>
    <t>HP49</t>
  </si>
  <si>
    <t>HP5</t>
  </si>
  <si>
    <t>HP51</t>
  </si>
  <si>
    <t>HP52</t>
  </si>
  <si>
    <t>HP59</t>
  </si>
  <si>
    <t>HP6</t>
  </si>
  <si>
    <t>HP7</t>
  </si>
  <si>
    <t>HP71</t>
  </si>
  <si>
    <t>HP72</t>
  </si>
  <si>
    <t>HP73</t>
  </si>
  <si>
    <t>HP79</t>
  </si>
  <si>
    <t>HP8</t>
  </si>
  <si>
    <t>HP81</t>
  </si>
  <si>
    <t>HP82</t>
  </si>
  <si>
    <t>HP89</t>
  </si>
  <si>
    <t>HP9</t>
  </si>
  <si>
    <t>HP0</t>
  </si>
  <si>
    <t>HPTOT</t>
  </si>
  <si>
    <t>FS1</t>
  </si>
  <si>
    <t>FS11</t>
  </si>
  <si>
    <t>FS12</t>
  </si>
  <si>
    <t>FS13</t>
  </si>
  <si>
    <t>FS14</t>
  </si>
  <si>
    <t>FS2</t>
  </si>
  <si>
    <t>FS3</t>
  </si>
  <si>
    <t>FS31</t>
  </si>
  <si>
    <t>FS32</t>
  </si>
  <si>
    <t>FS33</t>
  </si>
  <si>
    <t>FS34</t>
  </si>
  <si>
    <t>FS4</t>
  </si>
  <si>
    <t>FS5</t>
  </si>
  <si>
    <t>FS6</t>
  </si>
  <si>
    <t>FS7</t>
  </si>
  <si>
    <t>FS71</t>
  </si>
  <si>
    <t>FS72</t>
  </si>
  <si>
    <t>FSTOT</t>
  </si>
  <si>
    <t>FSRI1</t>
  </si>
  <si>
    <t>FSRI11</t>
  </si>
  <si>
    <t>FSRI124</t>
  </si>
  <si>
    <t>FSRI2</t>
  </si>
  <si>
    <t>FSR1</t>
  </si>
  <si>
    <t>FSR2</t>
  </si>
  <si>
    <t>FP1</t>
  </si>
  <si>
    <t>FP2</t>
  </si>
  <si>
    <t>FP3</t>
  </si>
  <si>
    <t>FP4</t>
  </si>
  <si>
    <t>FP5</t>
  </si>
  <si>
    <t>FP11</t>
  </si>
  <si>
    <t>FP12</t>
  </si>
  <si>
    <t>FP13</t>
  </si>
  <si>
    <t>FP31</t>
  </si>
  <si>
    <t>FP32</t>
  </si>
  <si>
    <t>FP33</t>
  </si>
  <si>
    <t>FP34</t>
  </si>
  <si>
    <t>FP51</t>
  </si>
  <si>
    <t>FP52</t>
  </si>
  <si>
    <t>FPTOT</t>
  </si>
  <si>
    <t>Country</t>
  </si>
  <si>
    <t>Last version submitted on</t>
  </si>
  <si>
    <t>Respondent</t>
  </si>
  <si>
    <t>HC.1.3.9</t>
  </si>
  <si>
    <t>HC0</t>
  </si>
  <si>
    <t>Other funds</t>
  </si>
  <si>
    <t>Health Expenditure</t>
  </si>
  <si>
    <t>Variables</t>
  </si>
  <si>
    <t>Number of inconsistent items</t>
  </si>
  <si>
    <t>HF :  HCxHF vs HPxHF</t>
  </si>
  <si>
    <t>HF :  HCxHF vs HFxFS</t>
  </si>
  <si>
    <t>HP :  HCxHP vs HPxHF</t>
  </si>
  <si>
    <t>Consistency Check</t>
  </si>
  <si>
    <t>Tables</t>
  </si>
  <si>
    <t>Preliminary estimates</t>
  </si>
  <si>
    <t>HCxHF</t>
  </si>
  <si>
    <t>HCxHP</t>
  </si>
  <si>
    <t>HPxHF</t>
  </si>
  <si>
    <t>HFxFS</t>
  </si>
  <si>
    <t>HPxFP</t>
  </si>
  <si>
    <t>HKxHP</t>
  </si>
  <si>
    <t>Horizontal</t>
  </si>
  <si>
    <t>Vertical</t>
  </si>
  <si>
    <t>Negative values</t>
  </si>
  <si>
    <t>Atypical entries</t>
  </si>
  <si>
    <t>HC</t>
  </si>
  <si>
    <t>HCxHF vs HCxHP</t>
  </si>
  <si>
    <t>HF</t>
  </si>
  <si>
    <t>HCxHF vs HPxHF</t>
  </si>
  <si>
    <t>HCxHF vs HFxFS</t>
  </si>
  <si>
    <t>HP</t>
  </si>
  <si>
    <t>HCxHP vs HPxHF</t>
  </si>
  <si>
    <t>HPxHF vs HPxFP</t>
  </si>
  <si>
    <t>HP0_8</t>
  </si>
  <si>
    <t>HK111</t>
  </si>
  <si>
    <t>HK112</t>
  </si>
  <si>
    <t>HK113</t>
  </si>
  <si>
    <t>HK11</t>
  </si>
  <si>
    <t>FUNDGG</t>
  </si>
  <si>
    <t>FUNDROW</t>
  </si>
  <si>
    <t>FUNDOTH</t>
  </si>
  <si>
    <t>HP1_8</t>
  </si>
  <si>
    <t>HC :  HCxHF vs HCxHP</t>
  </si>
  <si>
    <t>HPxHF vs HFxFS</t>
  </si>
  <si>
    <t>HF :  HPxHF vs HFxFS</t>
  </si>
  <si>
    <t>HCxHP vs HPxFP</t>
  </si>
  <si>
    <t>FSOB</t>
  </si>
  <si>
    <t>FSTOT_FSOB</t>
  </si>
  <si>
    <t>HP :  HCxHP vs HPxFP</t>
  </si>
  <si>
    <t>HP :  HPxHF vs HPxFP</t>
  </si>
  <si>
    <r>
      <t xml:space="preserve">Table 1. </t>
    </r>
    <r>
      <rPr>
        <b/>
        <sz val="10"/>
        <rFont val="Arial"/>
        <family val="2"/>
      </rPr>
      <t>Between Tables Consistency Check</t>
    </r>
  </si>
  <si>
    <r>
      <t xml:space="preserve">Table 3. </t>
    </r>
    <r>
      <rPr>
        <b/>
        <sz val="10"/>
        <rFont val="Arial"/>
        <family val="2"/>
      </rPr>
      <t>Between Tables Consistency Check</t>
    </r>
    <r>
      <rPr>
        <sz val="10"/>
        <rFont val="Arial"/>
        <family val="2"/>
      </rPr>
      <t>: Details</t>
    </r>
  </si>
  <si>
    <r>
      <t xml:space="preserve">Table 2. </t>
    </r>
    <r>
      <rPr>
        <b/>
        <sz val="10"/>
        <rFont val="Arial"/>
        <family val="2"/>
      </rPr>
      <t>Internal Checks</t>
    </r>
  </si>
  <si>
    <t>General information for the tables (SHA 2011)</t>
  </si>
  <si>
    <t>Health care services</t>
  </si>
  <si>
    <t>Health care goods</t>
  </si>
  <si>
    <t>Non-health care services</t>
  </si>
  <si>
    <t>&lt;--- Beginning of the report</t>
  </si>
  <si>
    <t>SHA 2011</t>
  </si>
  <si>
    <r>
      <t xml:space="preserve">Health care 
</t>
    </r>
    <r>
      <rPr>
        <b/>
        <sz val="14"/>
        <rFont val="Arial"/>
        <family val="2"/>
      </rPr>
      <t xml:space="preserve">providers </t>
    </r>
    <r>
      <rPr>
        <sz val="14"/>
        <rFont val="Arial"/>
        <family val="2"/>
      </rPr>
      <t xml:space="preserve">
(ICHA-HP)</t>
    </r>
  </si>
  <si>
    <r>
      <rPr>
        <b/>
        <sz val="14"/>
        <rFont val="Arial"/>
        <family val="2"/>
      </rPr>
      <t>Factors</t>
    </r>
    <r>
      <rPr>
        <sz val="14"/>
        <rFont val="Arial"/>
        <family val="2"/>
      </rPr>
      <t xml:space="preserve"> 
of health care provision 
(ICHA-FP)</t>
    </r>
  </si>
  <si>
    <r>
      <t xml:space="preserve">Health care 
</t>
    </r>
    <r>
      <rPr>
        <b/>
        <sz val="14"/>
        <rFont val="Arial"/>
        <family val="2"/>
      </rPr>
      <t xml:space="preserve">financing schemes </t>
    </r>
    <r>
      <rPr>
        <sz val="14"/>
        <rFont val="Arial"/>
        <family val="2"/>
      </rPr>
      <t>(ICHA-HF)</t>
    </r>
  </si>
  <si>
    <t>Preliminary 
Major Aggregates</t>
  </si>
  <si>
    <r>
      <t xml:space="preserve">Health care 
</t>
    </r>
    <r>
      <rPr>
        <b/>
        <sz val="14"/>
        <rFont val="Arial"/>
        <family val="2"/>
      </rPr>
      <t>providers</t>
    </r>
    <r>
      <rPr>
        <sz val="14"/>
        <rFont val="Arial"/>
        <family val="2"/>
      </rPr>
      <t xml:space="preserve"> 
(ICHA-HP)</t>
    </r>
  </si>
  <si>
    <t>FSRI15</t>
  </si>
  <si>
    <t>DATA CYCLE</t>
  </si>
  <si>
    <r>
      <t xml:space="preserve">Providers </t>
    </r>
    <r>
      <rPr>
        <b/>
        <i/>
        <sz val="10"/>
        <rFont val="Arial"/>
        <family val="2"/>
      </rPr>
      <t>unknown</t>
    </r>
  </si>
  <si>
    <t>Year of the data
(excluding Preliminary estimates table)</t>
  </si>
  <si>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</si>
  <si>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</si>
  <si>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</si>
  <si>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</si>
  <si>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</si>
  <si>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</si>
  <si>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Government schemes and compulsory contributory health insurance schemes together with cost-sharing (HF.1 + HF.3.2.1)</t>
  </si>
  <si>
    <t>Rest of the world (S2)</t>
  </si>
  <si>
    <t>Transfers from Rest of the world</t>
  </si>
  <si>
    <t>Transfers by General government</t>
  </si>
  <si>
    <t>Gross fixed capital formation</t>
  </si>
  <si>
    <t>of which financed from:</t>
  </si>
  <si>
    <t>Currency used</t>
  </si>
  <si>
    <r>
      <t>Note:</t>
    </r>
    <r>
      <rPr>
        <sz val="8"/>
        <rFont val="Arial"/>
        <family val="2"/>
      </rPr>
      <t xml:space="preserve">
Regarding the filling of cells with </t>
    </r>
    <r>
      <rPr>
        <b/>
        <sz val="8"/>
        <rFont val="Arial"/>
        <family val="2"/>
      </rPr>
      <t>zero</t>
    </r>
    <r>
      <rPr>
        <sz val="8"/>
        <rFont val="Arial"/>
        <family val="2"/>
      </rPr>
      <t xml:space="preserve"> ("0") or </t>
    </r>
    <r>
      <rPr>
        <b/>
        <sz val="8"/>
        <rFont val="Arial"/>
        <family val="2"/>
      </rPr>
      <t>blank</t>
    </r>
    <r>
      <rPr>
        <sz val="8"/>
        <rFont val="Arial"/>
        <family val="2"/>
      </rPr>
      <t xml:space="preserve"> (empty cell) the following guidelines should be adhered to:
a) Use a zero ("0") when an item can be measured and it is measured to be equal or approximately equal to zero (estimated lower than 0.0005 in the table, i.e. less than 500 NCU).
b) Use a blank (empty cell) for different types of missing data:
</t>
    </r>
    <r>
      <rPr>
        <u val="single"/>
        <sz val="8"/>
        <rFont val="Arial"/>
        <family val="2"/>
      </rPr>
      <t>Category does not exist in the national health system</t>
    </r>
    <r>
      <rPr>
        <sz val="8"/>
        <rFont val="Arial"/>
        <family val="2"/>
      </rPr>
      <t xml:space="preserve"> (e.g. when there is no HF.1.2 Compulsory contributory health insurance scheme, the cells referring to health expenditure by this scheme should be left empty).
</t>
    </r>
    <r>
      <rPr>
        <u val="single"/>
        <sz val="8"/>
        <rFont val="Arial"/>
        <family val="2"/>
      </rPr>
      <t>Data not available</t>
    </r>
    <r>
      <rPr>
        <sz val="8"/>
        <rFont val="Arial"/>
        <family val="2"/>
      </rPr>
      <t xml:space="preserve"> (e.g. HC.3.3 Outpatient long-term care (health) should be left empty if the category exists in the national health system, but an estimate is missing due to a lack of data sources).
</t>
    </r>
    <r>
      <rPr>
        <u val="single"/>
        <sz val="8"/>
        <rFont val="Arial"/>
        <family val="2"/>
      </rPr>
      <t>Category reported elsewhere</t>
    </r>
    <r>
      <rPr>
        <sz val="8"/>
        <rFont val="Arial"/>
        <family val="2"/>
      </rPr>
      <t xml:space="preserve"> (e.g. HC.1.2 Day curative care should be left empty if it is reported together with HC.1.1 Inpatient curative care).
The use of additional entries such as whitespaces, *, -, n/a, NA, or others should be avoided. Any other changes to the template such as removing or adding rows and columns, renaming items, format changes, etc. should be avoided.</t>
    </r>
  </si>
  <si>
    <t>General remarks concerning the tables</t>
  </si>
  <si>
    <t>TOTAL</t>
  </si>
  <si>
    <t>Related items:</t>
  </si>
  <si>
    <t>Voluntary health insurance schemes together with cost-sharing (HF.2.1 + HF.3.2.2)</t>
  </si>
  <si>
    <t>Total foreign revenues (FS.2 + FS.7)</t>
  </si>
  <si>
    <t>FP.3.1</t>
  </si>
  <si>
    <t>Kazakhstan</t>
  </si>
  <si>
    <t>Ali NURGOZHAYEV</t>
  </si>
  <si>
    <t>Tenge (thousands)</t>
  </si>
  <si>
    <t xml:space="preserve">Объем розничной торговли по отдельным товарным группам                                                                                                                                           </t>
  </si>
  <si>
    <t>млн.тенге</t>
  </si>
  <si>
    <t xml:space="preserve">Всего,  в том числе </t>
  </si>
  <si>
    <t>Торговля продовольственными товарами, из них</t>
  </si>
  <si>
    <t>Мясо, в  том числе  мясо домашней птицы и мясные продукты (с учетом колбасных изделий)</t>
  </si>
  <si>
    <t xml:space="preserve">     в том числе:</t>
  </si>
  <si>
    <t xml:space="preserve">          мясо, в  том числе  мясо домашней птицы и мясные продукты </t>
  </si>
  <si>
    <t xml:space="preserve">          колбасные изделия</t>
  </si>
  <si>
    <t>Рыба, ракообразные и моллюски</t>
  </si>
  <si>
    <t>Молочные продукты и яйца</t>
  </si>
  <si>
    <t xml:space="preserve">Фрукты и овощи свежие </t>
  </si>
  <si>
    <t xml:space="preserve">     из них картофель свежий</t>
  </si>
  <si>
    <t>Сахар</t>
  </si>
  <si>
    <t>Шоколад, изделия кондитерские из шоколада и  сахара</t>
  </si>
  <si>
    <t>Изделия хлебобулочные</t>
  </si>
  <si>
    <t>Напитки, включая алкогольные</t>
  </si>
  <si>
    <t>водка и ликеро-водочные изделия, коньяк</t>
  </si>
  <si>
    <t>коньяк</t>
  </si>
  <si>
    <t>вино виноградное и плодовоягодное</t>
  </si>
  <si>
    <t xml:space="preserve">     из них шампанское</t>
  </si>
  <si>
    <t>пиво</t>
  </si>
  <si>
    <t>безалкогольные напитки</t>
  </si>
  <si>
    <t>Табачные изделия</t>
  </si>
  <si>
    <t>Торговля непродовольственными товарами, из них</t>
  </si>
  <si>
    <t>Фармацевтические товары</t>
  </si>
  <si>
    <t>Медицинские и ортопедические товары</t>
  </si>
  <si>
    <t>Косметические изделия и туалетные принадлежности</t>
  </si>
  <si>
    <t>Текстильные товары</t>
  </si>
  <si>
    <t>Одежда</t>
  </si>
  <si>
    <t>Обувь</t>
  </si>
  <si>
    <t>Изделия из кожи и дорожные принадлежности</t>
  </si>
  <si>
    <t>Мебель</t>
  </si>
  <si>
    <t>Посуда фаянсовая, изделия из
стекла, фарфора и керамики,
изделия ножевые и приборы,
оборудование и изделия
неэлектрические бытовые, не
включенные в другие группировки</t>
  </si>
  <si>
    <t>Осветительные приборы</t>
  </si>
  <si>
    <t>Портьеры, сетчатые занавеси и различные предметы домашнего обихода из текстильных материалов</t>
  </si>
  <si>
    <t>Электрические бытовые приборы</t>
  </si>
  <si>
    <t>Аудио- и видеоаппаратура</t>
  </si>
  <si>
    <t>Музыкальные и видео  записи</t>
  </si>
  <si>
    <t>Музыкальные инструменты и партитуры</t>
  </si>
  <si>
    <t>Скобяные товары</t>
  </si>
  <si>
    <t>Краски, лаки и эмали</t>
  </si>
  <si>
    <t>Стекло</t>
  </si>
  <si>
    <t>Санитарно-техническое оборудование</t>
  </si>
  <si>
    <t>Строительные материалы, не включенные в другие группировки</t>
  </si>
  <si>
    <t>Книги</t>
  </si>
  <si>
    <t>Газеты и журналы</t>
  </si>
  <si>
    <t>Канцелярские товары</t>
  </si>
  <si>
    <t>Компьютеры и программное обеспечение, не приспособленное
к индивидуальным требованиям заказчика</t>
  </si>
  <si>
    <t>Фотоаппаратура, оборудование и приборы оптические точные</t>
  </si>
  <si>
    <t>Оборудование электросвязи</t>
  </si>
  <si>
    <t>Часы и ювелирные изделия</t>
  </si>
  <si>
    <t>Спортивные товары, включая велосипеды</t>
  </si>
  <si>
    <t>Игры и игрушки</t>
  </si>
  <si>
    <t>Обои и покрытия напольные</t>
  </si>
  <si>
    <t xml:space="preserve"> -</t>
  </si>
  <si>
    <t>Чистящие средства</t>
  </si>
  <si>
    <t>Обои и покрытия напольные,  ковры и изделия ковровые</t>
  </si>
  <si>
    <t>Сувениры и изделия кустарного промысла и предметы культового и религиозного назначения</t>
  </si>
  <si>
    <t>Бытовое жидкое топливо, газ в баллонах, уголь, 
древесное топливо</t>
  </si>
  <si>
    <t>Новые пассажирские автомобили легковые</t>
  </si>
  <si>
    <t>Подержанные пассажирские автомобили</t>
  </si>
  <si>
    <t>Шины</t>
  </si>
  <si>
    <t>Прочие детали и принадлежности для автомобилей</t>
  </si>
  <si>
    <t>* до 2009 года данные пересчитаны по отдельным товарным позициям в соответствии с версией СНТВУТ 2009 года.</t>
  </si>
  <si>
    <t>Расходы домохозяйств  на здравоохранение</t>
  </si>
  <si>
    <t>Категория расходов</t>
  </si>
  <si>
    <t>на 1 ДХ, тг</t>
  </si>
  <si>
    <t>всего, тг</t>
  </si>
  <si>
    <t>Население РК, чел</t>
  </si>
  <si>
    <t>всего</t>
  </si>
  <si>
    <t>Фармацевтическая продукция</t>
  </si>
  <si>
    <t>Прочая продукция медицинского назначения</t>
  </si>
  <si>
    <t>Лечебное оборудование и аппараты</t>
  </si>
  <si>
    <t xml:space="preserve">Медицинские услуги </t>
  </si>
  <si>
    <t>Стоматологические услуги</t>
  </si>
  <si>
    <t>Парамедицинские услуги</t>
  </si>
  <si>
    <t xml:space="preserve">Услуги больниц </t>
  </si>
  <si>
    <t>Проезд до медицинского учреждения и обратно</t>
  </si>
  <si>
    <t>Неформальные расходы на здравоохранение</t>
  </si>
  <si>
    <t>Объем оказанных услуг в области здравоохранения и предоставления социальных услуг в РК</t>
  </si>
  <si>
    <t>В разрезе поставщиков: население</t>
  </si>
  <si>
    <t>ОВП</t>
  </si>
  <si>
    <t>СВП</t>
  </si>
  <si>
    <t>Стоматология</t>
  </si>
  <si>
    <t>Прочие</t>
  </si>
  <si>
    <t>население</t>
  </si>
  <si>
    <t>Больницами</t>
  </si>
  <si>
    <t>Всего объем оказанных услуг по основному виду деятельности</t>
  </si>
  <si>
    <t>Оказано услуг в области здравоохранения, всего</t>
  </si>
  <si>
    <t>Услуги больниц</t>
  </si>
  <si>
    <t>услуги хирургических отделений больниц</t>
  </si>
  <si>
    <t>услуги гинекологических отделений больниц и родильных домов</t>
  </si>
  <si>
    <t>услуги центров реабилитации</t>
  </si>
  <si>
    <t>услуги психиатрических больниц</t>
  </si>
  <si>
    <t>услуги больниц, предоставляемые под контролем врачей прочие</t>
  </si>
  <si>
    <t>услуги прочих больниц</t>
  </si>
  <si>
    <t>Услуги в области врачебной практики общей</t>
  </si>
  <si>
    <t>Услуги в области врачебной практики специализированной</t>
  </si>
  <si>
    <t>Услуги в области стоматологии</t>
  </si>
  <si>
    <t>Услуги по охране здоровья человека прочие</t>
  </si>
  <si>
    <t>Оказано соцуслуг с обеспечением проживания, всего</t>
  </si>
  <si>
    <t>Услуги по уходу за больными с обеспечением проживания</t>
  </si>
  <si>
    <t>Услуги, связанные с проживанием лиц с умственными или физическими недостатками, психическими заболеваниями и наркологическими расстройствами</t>
  </si>
  <si>
    <t>Услуги, связанные с проживанием, для престарелых и инвалидов</t>
  </si>
  <si>
    <t>Услуги, связанные с проживанием, прочие</t>
  </si>
  <si>
    <t>Оказано соцуслуг без обеспечения проживания, всего</t>
  </si>
  <si>
    <t>Услуги социальные без обеспечения проживания для престарелых и инвалидов</t>
  </si>
  <si>
    <t>Услуги по дневному уходу за детьми</t>
  </si>
  <si>
    <t>Услуги социальные без обеспечения проживания прочие, не включенные в другие группировки</t>
  </si>
  <si>
    <t>1.  Денсаулық сақтау мен әлеуметтік қызмет көрсету саласында көрсетілген қызметтердің көлемі, қызмет түрлері бойынша</t>
  </si>
  <si>
    <t>Объем оказанных услуг в области здравоохранения и предоставления социальных услуг по видам деятельности</t>
  </si>
  <si>
    <t>1.2. Аурухана мекемелерінің қызметі
Деятельность больничных учреждений</t>
  </si>
  <si>
    <t>мың теңге                                                                                                                                                                                               тыс.тенге</t>
  </si>
  <si>
    <t> </t>
  </si>
  <si>
    <t>ЭҚТӨС бойынша қызмет түрінің коды
Код вида услуг по КПВЭД</t>
  </si>
  <si>
    <t xml:space="preserve">Есепті кезеңге, барлығы
За отчетный период, всего  </t>
  </si>
  <si>
    <t>соның ішінде қаражаттары есебінен 
в том числе за счет средств</t>
  </si>
  <si>
    <t>бюджет
бюджета</t>
  </si>
  <si>
    <t>халық
населения</t>
  </si>
  <si>
    <t>кәсіпорындар
предприятий</t>
  </si>
  <si>
    <t xml:space="preserve">Барлық негізгі және қосалқы түрі бойынша көрсетілген қызметтердің көлемі      </t>
  </si>
  <si>
    <t>Всего оказанных услуг по основному и по вторичному виду деятельности</t>
  </si>
  <si>
    <t>Денсаулық сақтау және халыққа қызмет көрсету саласындағы барлық қызмет түрі бойынша көрсетілген</t>
  </si>
  <si>
    <t xml:space="preserve">Q </t>
  </si>
  <si>
    <t>Объем оказанных услуг в области здравоохранения и социального обслуживания населения</t>
  </si>
  <si>
    <t>Денсаулық сақтау саласындағы көрсетілген қызметтердің көлемі, барлығы</t>
  </si>
  <si>
    <t xml:space="preserve">соның ішінде:                                                                                                                                                                                                   </t>
  </si>
  <si>
    <t/>
  </si>
  <si>
    <t>в том числе:</t>
  </si>
  <si>
    <t xml:space="preserve">Ауруханалардың қызметтері                                                                                                                                                                                </t>
  </si>
  <si>
    <t>86.10.1</t>
  </si>
  <si>
    <t>ауруханалардың хирургия бөлімшелерінің қызметтері</t>
  </si>
  <si>
    <t>86.10.11</t>
  </si>
  <si>
    <t>Услуги хирургических отделений больниц</t>
  </si>
  <si>
    <t>Ауруханалар мен перзентханалардың гинекологиялық бөлімшелерінің қызметтері</t>
  </si>
  <si>
    <t>86.10.12</t>
  </si>
  <si>
    <t>Услуги гинекологических отделений больниц и родильных домов</t>
  </si>
  <si>
    <t>Сауықтыру орталықтарының қызметтері</t>
  </si>
  <si>
    <t>86.10.13</t>
  </si>
  <si>
    <t>Услуги центров реабилитации</t>
  </si>
  <si>
    <t>Психиатриялық ауруханалардың қызметтері</t>
  </si>
  <si>
    <t>86.10.14</t>
  </si>
  <si>
    <t>Услуги психиатрических больниц</t>
  </si>
  <si>
    <t xml:space="preserve">Ауруханалардың дәрігерлердің  бақылауымен ұсынылатын өзге де қызметтері </t>
  </si>
  <si>
    <t>86.10.15</t>
  </si>
  <si>
    <t>Услуги больниц, предоставляемые под контролем врачей прочие</t>
  </si>
  <si>
    <t>Өзге де ауруханалардың қызметтері</t>
  </si>
  <si>
    <t>86.10.19</t>
  </si>
  <si>
    <t>Услуги прочих больниц</t>
  </si>
  <si>
    <t xml:space="preserve">Жалпы дәрігерлік тәжірибе саласындағы қызметтер                                           </t>
  </si>
  <si>
    <t>86.21.1</t>
  </si>
  <si>
    <t xml:space="preserve">Мамандырылған дәрігерлік тәжірибе саласындағы қызметтер                                                                                                                                 </t>
  </si>
  <si>
    <t>86.22.1</t>
  </si>
  <si>
    <t xml:space="preserve">Стоматология саласындағы қызметтер                                                                                                                                                            </t>
  </si>
  <si>
    <t>86.23.1</t>
  </si>
  <si>
    <t xml:space="preserve">Адам денсаулығын қорғау бойынша өзге де қызметтер                                                                                                                                 </t>
  </si>
  <si>
    <t>86.90.1</t>
  </si>
  <si>
    <t xml:space="preserve">Тұратын орынды қамтамасыз етумен әлеуметтік қызмет көрсету саласындағы көрсетілген қызметтердің көлемі, барлығы                                                                                                                                      </t>
  </si>
  <si>
    <t>Оказано услуг в области предоставления социальных услуг с обеспечением проживания, всего</t>
  </si>
  <si>
    <t xml:space="preserve">Тұруды қамтамасыз етумен науқастарды күту бойынша қызметтер                                                                                                            </t>
  </si>
  <si>
    <t>87.10.1</t>
  </si>
  <si>
    <t xml:space="preserve">Ақыл-ой немесе дене кемшіліктері, психикалық аурулар және наркологиялық ауытқулары бар адамдардың тұруымен байланысты қызметтер                                                                                                                                                                                                     </t>
  </si>
  <si>
    <t>87.20.1</t>
  </si>
  <si>
    <t xml:space="preserve">Қарттар мен мүгедектерге арналған тұратын орынмен байланысты қызметтер                                                                                               </t>
  </si>
  <si>
    <t>87.30.1</t>
  </si>
  <si>
    <t xml:space="preserve">Тұрумен байланысты өзге де қызметтер                                                                                                                                                       </t>
  </si>
  <si>
    <t>87.90.1</t>
  </si>
  <si>
    <t xml:space="preserve">Тұратын орынды қамтамасыз етусіз әлеуметтік қызмет көрсету саласындағы көрсетілген қызметтердің көлемі, барлығы                                                                                                                                      </t>
  </si>
  <si>
    <t>Оказано услуг в области предоставления социальных услуг без обеспечения проживания, всего</t>
  </si>
  <si>
    <t xml:space="preserve">Қарттар мен мүгедектерге арналған тұратын орынмен қамтамасыз етусіз әлеуметтік қызметтер                                                                                </t>
  </si>
  <si>
    <t>88.10.1</t>
  </si>
  <si>
    <t xml:space="preserve">Балаларға күндізгі қарау бойынша қызметтер                                                                                                                                                          </t>
  </si>
  <si>
    <t>88.91.1</t>
  </si>
  <si>
    <t xml:space="preserve">Басқа да топтамаларға кірмеген, тұратын жерімен қамтамасыз етусіз әлеуметтік көрсетілетін қызметтер                                                        </t>
  </si>
  <si>
    <t>88.99.1</t>
  </si>
  <si>
    <t>Барлық қосалқы қызмет түрі бойынша көрсетілген қызметтердің көлемі</t>
  </si>
  <si>
    <t>Объем оказанных услуг в области здравоохранения и предоставления социальных услуг</t>
  </si>
  <si>
    <t xml:space="preserve">Тамақ өнімдері </t>
  </si>
  <si>
    <t>Продукты пищевые</t>
  </si>
  <si>
    <t xml:space="preserve">Басып шығару және жаңғырту бойынша қызметтер </t>
  </si>
  <si>
    <t>Услуги по печатанию и воспроизведению</t>
  </si>
  <si>
    <t>Фармацевтикалық өнімдер және негізгі фармацевтикалық препараттар</t>
  </si>
  <si>
    <t>Продукты фармацевтические и препараты фармацевтические основные</t>
  </si>
  <si>
    <t xml:space="preserve">Қалдықтарды жинау, өңдеу және жою бойынша қызметтер; қайталама шикізатты алу бойынша қызметтер  </t>
  </si>
  <si>
    <t>Услуги по сбору, обработке и удалению отходов; услуги по получению вторичного сырья</t>
  </si>
  <si>
    <t>Автомобильдер мен мотоциклдер саудасынан басқа көтерме сауда бойынша қызметтер</t>
  </si>
  <si>
    <t>Услуги по торговле оптовой, кроме торговли автомобилями и мотоциклами</t>
  </si>
  <si>
    <t>Автомобиль мен мотоциклдерді қоспағанда, бөлшек сауда бойынша қызметтер</t>
  </si>
  <si>
    <t>Услуги по торговле розничной, за исключением автомобилями и мотоциклами</t>
  </si>
  <si>
    <t>Құрлық көлігінің қызметтері және құбырлармен тасымалдау</t>
  </si>
  <si>
    <t>Услуги сухопутного транспорта и транспортирование по трубопроводам</t>
  </si>
  <si>
    <t>Тұруды ұйымдастыру бойынша қызметтер</t>
  </si>
  <si>
    <t>Услуги по организации проживания</t>
  </si>
  <si>
    <t xml:space="preserve">Тамақ өнімдері мен сусындарды ұсыну бойынша қызметтер  </t>
  </si>
  <si>
    <t>Услуги по предоставлению продуктов питания и напитков</t>
  </si>
  <si>
    <t>Баспа қызметтері</t>
  </si>
  <si>
    <t>Услуги по изданию</t>
  </si>
  <si>
    <t>Ақпараттық қызметтер</t>
  </si>
  <si>
    <t>Услуги информационные</t>
  </si>
  <si>
    <t>Жылжымайтын мүлікпен байланысты қызметтер</t>
  </si>
  <si>
    <t>Услуги, связанные с имуществом недвижимым</t>
  </si>
  <si>
    <t>Жалға беру бойынша қызметтер</t>
  </si>
  <si>
    <t>Услуги  по аренде</t>
  </si>
  <si>
    <t xml:space="preserve">Кеңселік әкімшілік, кеңселік қосалқы және өзге де </t>
  </si>
  <si>
    <t>Услуги офисные административные, офисные вспомогательные и прочие</t>
  </si>
  <si>
    <t xml:space="preserve">Білім беру саласындағы қызметтер   </t>
  </si>
  <si>
    <t>Услуги в области образования</t>
  </si>
  <si>
    <t xml:space="preserve">Спорт қызметтері  және демалысты ұйымдастыру бойынша қызметтер   </t>
  </si>
  <si>
    <t>Услуги спортивные и услуги по организации отдыха</t>
  </si>
  <si>
    <t xml:space="preserve">Өзге де жеке қызметтер </t>
  </si>
  <si>
    <t>Услуги индивидуальные прочие</t>
  </si>
  <si>
    <t>1.3. Жалпы дәрігерлік тәжірибе 
Общая врачебная практика</t>
  </si>
  <si>
    <t>мың теңге                                                                                                                                                                     тыс.тенге</t>
  </si>
  <si>
    <t>соның ішінде қаражаттары есебінен
в том числе за счет средств</t>
  </si>
  <si>
    <t>халық 
населения</t>
  </si>
  <si>
    <t>0</t>
  </si>
  <si>
    <t xml:space="preserve">Химиялық заттар және химиялық өнімдер </t>
  </si>
  <si>
    <t>Вещества химические и продукты химические</t>
  </si>
  <si>
    <t xml:space="preserve">Машиналар мен жабдықтардан басқа дайын металл өнімдер </t>
  </si>
  <si>
    <t>Изделия металлические готовые, кроме машин и оборудования</t>
  </si>
  <si>
    <t>Электр жабдықтары</t>
  </si>
  <si>
    <t>Оборудование электрическое</t>
  </si>
  <si>
    <t xml:space="preserve">Өзге де көлік жабдығы </t>
  </si>
  <si>
    <t>Оборудование транспортное прочее</t>
  </si>
  <si>
    <t>Электр энергиясы, газ, бу және ыстық су</t>
  </si>
  <si>
    <t>Электроэнергия, газ, пар и вода горячая</t>
  </si>
  <si>
    <t xml:space="preserve">Табиғи су; суды өңдеу және бөлу бойынша қызметтер  </t>
  </si>
  <si>
    <t>Вода природная; услуги по обработке и распределению воды</t>
  </si>
  <si>
    <t>Кәріз бойынша қызметтер, ағынды су</t>
  </si>
  <si>
    <t>Услуги по канализации; воды сточные</t>
  </si>
  <si>
    <t>Ғимараттар мен ғимараттарды салу бойынша құрылыс жұмыстары</t>
  </si>
  <si>
    <t>Здания и работы строительные по возведению зданий</t>
  </si>
  <si>
    <t>Ғимараттар мен аумақтарға қызмет көрсету саласындағы көрсетілетін қызметтер</t>
  </si>
  <si>
    <t>Услуги в области обслуживания зданий и территорий</t>
  </si>
  <si>
    <t>1.4. Арнайы дәрігерлік тәжірибе 
Специальная врачебная практика</t>
  </si>
  <si>
    <t>Киімдер</t>
  </si>
  <si>
    <t>1.5. Стоматологиялық қызмет
Стоматологическая деятельность</t>
  </si>
  <si>
    <t>мың теңге                                                                                                                                                         тыс.тенге</t>
  </si>
  <si>
    <t>кәсіпорындар 
предприятий</t>
  </si>
  <si>
    <t>Өзге де дайын бұйымдар</t>
  </si>
  <si>
    <t>Изделия готовые прочие</t>
  </si>
  <si>
    <t>Көтерме және бөлшек сауда бойынша қызметтер; автомобильдер мен мотоциклдерді жөндеу бойынша қызметтер</t>
  </si>
  <si>
    <t>Услуги по торговле оптовой и розничной; услуги по ремонту автомобилей и мотоциклов</t>
  </si>
  <si>
    <t>1.6. Адам денсаулығын қорғау бойынша өзге де қызметтер
Прочая деятельность по охране здоровья человека</t>
  </si>
  <si>
    <t>мың теңге                                                                                                                                                                                                  тыс.тенге</t>
  </si>
  <si>
    <t>халық
 населения</t>
  </si>
  <si>
    <t xml:space="preserve">Мамандандырылған құрылыс жұмыстары </t>
  </si>
  <si>
    <t>Работы строительные специализированные</t>
  </si>
  <si>
    <t xml:space="preserve">Қаржы делдалдығына және сақтандыруға қатысты қосалқы қызметтер </t>
  </si>
  <si>
    <t>Услуги вспомогательные по отношению к финансовому посредничеству и страхованию</t>
  </si>
  <si>
    <t>1. Қазақстан Республикасының денсаулық сақтау және әлеуметтік қызмет ұйымдары көрсеткен қызметтердің түрлері бойынша көлемі
Объем оказанных услуг в области здравоохранения и предоставления социальных услуг в республике Казахстан</t>
  </si>
  <si>
    <t>мың теңге                                                                                                                                                                                             тыс.тенге</t>
  </si>
  <si>
    <t xml:space="preserve">Есепті кезеңге, барлығы
За отчетный
период, всего  </t>
  </si>
  <si>
    <t>Ауыл шаруашылығы, аңшылық өнімдері және осылармен байланысты қызметтер</t>
  </si>
  <si>
    <t>01</t>
  </si>
  <si>
    <t>Продукция сельского хозяйства, охоты и сопутствующие услуги</t>
  </si>
  <si>
    <t>Тоқыма</t>
  </si>
  <si>
    <t>Текстиль</t>
  </si>
  <si>
    <t>Қағаз және қағаз бұйымдары</t>
  </si>
  <si>
    <t>Бумага и изделия бумажные</t>
  </si>
  <si>
    <t>Жиһаз</t>
  </si>
  <si>
    <t>Қаржы қызметтері, сақтандыру және зейнетақылық қамтамасыз ету бойынша қызметтерден басқа</t>
  </si>
  <si>
    <t>Услуги финансовые, кроме услуг по страхованию и обеспечению пенсионному</t>
  </si>
  <si>
    <t xml:space="preserve">HF.1 </t>
  </si>
  <si>
    <t>Схемы государственного финансирования и финансирования на основе обязательных отчисленией</t>
  </si>
  <si>
    <t xml:space="preserve">HF.1.1 </t>
  </si>
  <si>
    <t>Государственные схемы</t>
  </si>
  <si>
    <t>HF.1.2/HF.1.3</t>
  </si>
  <si>
    <t>Схемы обязательного медицинского страхования на основе взносов/ОМСС</t>
  </si>
  <si>
    <t xml:space="preserve">HF.2 </t>
  </si>
  <si>
    <t xml:space="preserve">Схемы добровольных медицинских взносов  </t>
  </si>
  <si>
    <t xml:space="preserve">HF.2.1 </t>
  </si>
  <si>
    <t>Схемы добровольного медицинского страхования</t>
  </si>
  <si>
    <t>Схемы финансирования некоммерческих организаций</t>
  </si>
  <si>
    <t xml:space="preserve">HF.2.3 </t>
  </si>
  <si>
    <t>Схемы финансирования предприятий</t>
  </si>
  <si>
    <t xml:space="preserve">HF.3 </t>
  </si>
  <si>
    <t>Частные расходы домохозяйств</t>
  </si>
  <si>
    <t>Выплаты из кармана, за исключением разделения затрат</t>
  </si>
  <si>
    <t>Разделение затрат с плательщиками, являющимися третьей стороной</t>
  </si>
  <si>
    <t xml:space="preserve">HF.4 </t>
  </si>
  <si>
    <t xml:space="preserve">Международные схемы финансирования </t>
  </si>
  <si>
    <t>Обязательные схемы (нерезидентские)</t>
  </si>
  <si>
    <t xml:space="preserve">HF.4.2 </t>
  </si>
  <si>
    <t>Добровольные схемы (нерезидентские)</t>
  </si>
  <si>
    <t>Неустановленные схемы финансирования</t>
  </si>
  <si>
    <t>ВСЕГО</t>
  </si>
  <si>
    <t>Схемы финансирования</t>
  </si>
  <si>
    <t>Источники схем финансирования</t>
  </si>
  <si>
    <t>в тыс. тенге</t>
  </si>
  <si>
    <t>Государственные средства</t>
  </si>
  <si>
    <t>Частные средства</t>
  </si>
  <si>
    <t xml:space="preserve"> Прямые зарубежные содействия</t>
  </si>
  <si>
    <t>Всего</t>
  </si>
  <si>
    <t>FS.6.</t>
  </si>
  <si>
    <t>Трансферты из государственных доходов</t>
  </si>
  <si>
    <t xml:space="preserve">Средства из государственого бюджета </t>
  </si>
  <si>
    <t>Государственные трансферты за определённые группы населения</t>
  </si>
  <si>
    <t>Субсидии</t>
  </si>
  <si>
    <t>Прочие трансферты из государственных внутренних доходов</t>
  </si>
  <si>
    <t>Трансферты, выделенные государством из доходов иностранного происхождения</t>
  </si>
  <si>
    <t>Взносы на социальное страхование</t>
  </si>
  <si>
    <t>Взносы работников на социальное страхование</t>
  </si>
  <si>
    <t>Взносы работодателей на социальное страхование</t>
  </si>
  <si>
    <t>Взносы самозанятых на социальное страхование</t>
  </si>
  <si>
    <t>Прочие взносы на на социальное страхование</t>
  </si>
  <si>
    <t>Обязательная предоплата (кроме FS.3)</t>
  </si>
  <si>
    <t>Добровольное страхование</t>
  </si>
  <si>
    <t>Прочие национальные доходы</t>
  </si>
  <si>
    <t>Прямые зарубежные трансферты</t>
  </si>
  <si>
    <t>Прямые зарубежные финансовые трансферты</t>
  </si>
  <si>
    <t>Прямая иностранная помощь в натуральной форме</t>
  </si>
  <si>
    <t>Лечение и реабилитационные услуги</t>
  </si>
  <si>
    <t xml:space="preserve">HC.1 </t>
  </si>
  <si>
    <t>Услуги лечения</t>
  </si>
  <si>
    <t>Реабилитационное лечение</t>
  </si>
  <si>
    <t>Медицинские услуги и реабилитационное лечение на стационарном уровне</t>
  </si>
  <si>
    <t>Медицинские услуги на стационарном уровне</t>
  </si>
  <si>
    <t xml:space="preserve">HC.2.1 </t>
  </si>
  <si>
    <t>Реабилитационное лечение в стационаре</t>
  </si>
  <si>
    <t>Лечение и реабилитационные услуги в дневном стационаре</t>
  </si>
  <si>
    <t>Лечение в дневном стационаре</t>
  </si>
  <si>
    <t>Дневная реабилитационная помощь</t>
  </si>
  <si>
    <t>Амбулаторная лечебная и реабилитационная помощь</t>
  </si>
  <si>
    <t xml:space="preserve">HC.1.3 </t>
  </si>
  <si>
    <t>Амбулаторное лечение</t>
  </si>
  <si>
    <t>Основные медицинские услуги на амбулаторном уровне</t>
  </si>
  <si>
    <t>Амбулаторное стоматологическое лечение</t>
  </si>
  <si>
    <t>Специализированное амбулаторное лечение</t>
  </si>
  <si>
    <t>Прочие иные виды амбулаторных лечебных услуг, не поименованные отдельно</t>
  </si>
  <si>
    <t>Амбулаторная реабилитационная помощь</t>
  </si>
  <si>
    <t>Домашний лечебный и реабилитационный уход</t>
  </si>
  <si>
    <t>Домашний лечебный уход</t>
  </si>
  <si>
    <t>Реабилитационная помощь на дому</t>
  </si>
  <si>
    <t xml:space="preserve">HC.3 </t>
  </si>
  <si>
    <t>Долгосрочный медицинский уход</t>
  </si>
  <si>
    <t>Стационарная долгосрочная помощь (медицинская)</t>
  </si>
  <si>
    <t>Дневные случаи долгосрочной помощи (медицинские)</t>
  </si>
  <si>
    <t>Амбулаторная долгосрочная помощь (медицинская)</t>
  </si>
  <si>
    <t>Долгосрочная помощь (медицинская) на дому</t>
  </si>
  <si>
    <t xml:space="preserve">HC.4 </t>
  </si>
  <si>
    <t>Вспомогательные услуги</t>
  </si>
  <si>
    <t>Лабораторные услуги</t>
  </si>
  <si>
    <t>Диагностические услуги</t>
  </si>
  <si>
    <t>Транспортировка пациентов</t>
  </si>
  <si>
    <t xml:space="preserve">HC.5 </t>
  </si>
  <si>
    <t>Предоставление медицинских товаров</t>
  </si>
  <si>
    <t xml:space="preserve">HC.5.1 </t>
  </si>
  <si>
    <t>Фармацевтические и прочие медицинские товары недлительного пользования</t>
  </si>
  <si>
    <t>Лекарства, отпускаемые по рецепту</t>
  </si>
  <si>
    <t>Лекарства, отпускаемые без рецепта</t>
  </si>
  <si>
    <t>Прочие медицинские товары недлительного пользования</t>
  </si>
  <si>
    <t xml:space="preserve">HC.5.2 </t>
  </si>
  <si>
    <t>Терапевтические приборы и прочие медицинские товары длительного пользования</t>
  </si>
  <si>
    <t xml:space="preserve">HC.6 </t>
  </si>
  <si>
    <t>Профилактические услуги</t>
  </si>
  <si>
    <t>Информационная, образовательная и консультационная программы</t>
  </si>
  <si>
    <t>Программы иммунизации</t>
  </si>
  <si>
    <t>Программы по обнаружению заболеваний на ранних стадиях/скрининг</t>
  </si>
  <si>
    <t>Программа мониторинга состояния здоровья</t>
  </si>
  <si>
    <t xml:space="preserve">Программы надзора над инфекционными и не инфекционными заболеваниями, травмами и воздействием на среду здоровья </t>
  </si>
  <si>
    <t>Программы подготовки к стихийным бедствиям и реагированию на чрезвычайные ситуации</t>
  </si>
  <si>
    <t xml:space="preserve">HC.7 </t>
  </si>
  <si>
    <t xml:space="preserve">Администрирование, система здравоохранения и финансовое администрирование </t>
  </si>
  <si>
    <t xml:space="preserve">HC.7.1 </t>
  </si>
  <si>
    <t>Администрирование финансирования здравоохранения</t>
  </si>
  <si>
    <t xml:space="preserve">HC.0 </t>
  </si>
  <si>
    <t>Прочие медицинские услуги</t>
  </si>
  <si>
    <t>Услуги здравоохранения</t>
  </si>
  <si>
    <t>Государственный сектор</t>
  </si>
  <si>
    <t>Негосударственный сектор</t>
  </si>
  <si>
    <t>Внешние источники финансирования</t>
  </si>
  <si>
    <t>Добровольные Схемы(нерезидентские)</t>
  </si>
  <si>
    <t>Частный сектор</t>
  </si>
  <si>
    <t xml:space="preserve">HP.1.1 </t>
  </si>
  <si>
    <t>Больницы общего профиля</t>
  </si>
  <si>
    <t xml:space="preserve">HP.1.2 </t>
  </si>
  <si>
    <t>Психиатрические больницы и больницы для лечения алкогольной или наркотической зависимости</t>
  </si>
  <si>
    <t xml:space="preserve">HP.1.3 </t>
  </si>
  <si>
    <t>Специализированные больницы (кроме психиатрических больниц для лечения алкогольной или наркотической зависимости)</t>
  </si>
  <si>
    <t xml:space="preserve">HP.2 </t>
  </si>
  <si>
    <t>Учреждения длительного ухода</t>
  </si>
  <si>
    <t xml:space="preserve">HP.2.1 </t>
  </si>
  <si>
    <t>Учреждения длительного сестринского ухода</t>
  </si>
  <si>
    <t>Учреждения для душевнобольных и наркозависимых</t>
  </si>
  <si>
    <t xml:space="preserve">HP.2.9 </t>
  </si>
  <si>
    <t>Другие учреждения длительного ухода</t>
  </si>
  <si>
    <t>Поставщики амбулаторных медицинских услуг</t>
  </si>
  <si>
    <t xml:space="preserve">HP.3.1 </t>
  </si>
  <si>
    <t>Лечебная практика</t>
  </si>
  <si>
    <t xml:space="preserve">HP.3.2 </t>
  </si>
  <si>
    <t>Стоматологические поликлиники/кабинеты</t>
  </si>
  <si>
    <t xml:space="preserve">HP.3.3 </t>
  </si>
  <si>
    <t>Кабинеты других специалистов</t>
  </si>
  <si>
    <t xml:space="preserve">HP.3.4 </t>
  </si>
  <si>
    <t>Центры амбулаторного лечения</t>
  </si>
  <si>
    <t>Поставщики медицинских услуг на дому</t>
  </si>
  <si>
    <t xml:space="preserve">HP.4 </t>
  </si>
  <si>
    <t>Организации, предоставляющие дополнительные услуги</t>
  </si>
  <si>
    <t xml:space="preserve">HP.4.1 </t>
  </si>
  <si>
    <t>Организации, предоставляющие услуги по транспортации пациентов и спасению жизни пациента в чрезвычайных ситуациях</t>
  </si>
  <si>
    <t>Медицинские и диагностические лаборатории</t>
  </si>
  <si>
    <t>Прочие поставщики вспомогательных услуг</t>
  </si>
  <si>
    <t xml:space="preserve">HP.5 </t>
  </si>
  <si>
    <t>Поставщики и розничные продавцы медицинских товаров</t>
  </si>
  <si>
    <t xml:space="preserve">HP.5.1 </t>
  </si>
  <si>
    <t>Аптеки</t>
  </si>
  <si>
    <t xml:space="preserve">HP.5.2 </t>
  </si>
  <si>
    <t>Организации розничных продаж и прочие поставщики медицинских товаров длительного пользования и медицинских приборов</t>
  </si>
  <si>
    <t>Все прочие незначительные продавцы и иные поставщики лекарственных средств и товаров медицинского назначения</t>
  </si>
  <si>
    <t xml:space="preserve">HP.6 </t>
  </si>
  <si>
    <t>Организации, оказывающие профилактические услуги</t>
  </si>
  <si>
    <t xml:space="preserve">HP.7 </t>
  </si>
  <si>
    <t xml:space="preserve">Организации управления здравоохранением </t>
  </si>
  <si>
    <t xml:space="preserve">HP.7.1 </t>
  </si>
  <si>
    <t>Государственные учреждения управления здравоохранением</t>
  </si>
  <si>
    <t>Агенства социального медицинского страхования</t>
  </si>
  <si>
    <t xml:space="preserve">Управление частного страхования здравоохранения </t>
  </si>
  <si>
    <t>Прочие административные органы здравоохранения</t>
  </si>
  <si>
    <t xml:space="preserve">HP.8 </t>
  </si>
  <si>
    <t>Прочие сектора экономики</t>
  </si>
  <si>
    <t>Домохозяйства как поставщики медицинских услуг на дому</t>
  </si>
  <si>
    <t xml:space="preserve">HP.8.2 </t>
  </si>
  <si>
    <t>Все прочие предприятия как организации, предоставляющие вторичную медицинскую помощь</t>
  </si>
  <si>
    <t xml:space="preserve">HP.8.9 </t>
  </si>
  <si>
    <t>Прочие предприятия</t>
  </si>
  <si>
    <t xml:space="preserve">HP.9 </t>
  </si>
  <si>
    <t>Остальной мир</t>
  </si>
  <si>
    <t>Неустановленные провайдеры медицинских услуг</t>
  </si>
  <si>
    <t xml:space="preserve">HP.1 </t>
  </si>
  <si>
    <t>Поставщики услуг здравоохранения</t>
  </si>
  <si>
    <t xml:space="preserve">Внешние источники финансирования </t>
  </si>
  <si>
    <r>
      <t xml:space="preserve">Health care </t>
    </r>
    <r>
      <rPr>
        <b/>
        <sz val="8"/>
        <rFont val="Times New Roman"/>
        <family val="1"/>
      </rPr>
      <t xml:space="preserve">functions </t>
    </r>
    <r>
      <rPr>
        <sz val="8"/>
        <rFont val="Times New Roman"/>
        <family val="1"/>
      </rPr>
      <t xml:space="preserve">
(ICHA-HC)</t>
    </r>
  </si>
  <si>
    <r>
      <t xml:space="preserve">Financing schemes </t>
    </r>
    <r>
      <rPr>
        <b/>
        <i/>
        <sz val="8"/>
        <rFont val="Times New Roman"/>
        <family val="1"/>
      </rPr>
      <t>unknown</t>
    </r>
  </si>
  <si>
    <t xml:space="preserve">HP.3 </t>
  </si>
  <si>
    <t xml:space="preserve">HP.4.9 </t>
  </si>
  <si>
    <t>Больничные организации</t>
  </si>
  <si>
    <t>Прочие организации, предоставляющие дополнительные услуги</t>
  </si>
  <si>
    <t>Прочие административные органы здравоохрнения</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</si>
</sst>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00"/>
    <numFmt numFmtId="195" formatCode="[$-409]d/mmm/yy;@"/>
    <numFmt numFmtId="196" formatCode="[$-409]dd\ mmmm\,\ yyyy"/>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 ###\ ###\ ###\ ##0"/>
    <numFmt numFmtId="204" formatCode="_-* #,##0_р_._-;\-* #,##0_р_._-;_-* &quot;-&quot;??_р_._-;_-@_-"/>
    <numFmt numFmtId="205" formatCode="###\ ###\ ###\ ##0"/>
    <numFmt numFmtId="206" formatCode="_(* #,##0_);_(* \(#,##0\);_(* &quot;-&quot;??_);_(@_)"/>
    <numFmt numFmtId="207" formatCode="_(* #,##0.0_);_(* \(#,##0.0\);_(* &quot;-&quot;??_);_(@_)"/>
  </numFmts>
  <fonts count="154">
    <font>
      <sz val="11"/>
      <color theme="1"/>
      <name val="Century Gothic"/>
      <family val="2"/>
    </font>
    <font>
      <sz val="10"/>
      <color indexed="8"/>
      <name val="Arial"/>
      <family val="2"/>
    </font>
    <font>
      <sz val="10"/>
      <name val="Arial"/>
      <family val="2"/>
    </font>
    <font>
      <b/>
      <sz val="10"/>
      <name val="Arial"/>
      <family val="2"/>
    </font>
    <font>
      <sz val="14"/>
      <name val="Arial"/>
      <family val="2"/>
    </font>
    <font>
      <b/>
      <i/>
      <sz val="10"/>
      <name val="Arial"/>
      <family val="2"/>
    </font>
    <font>
      <b/>
      <sz val="10"/>
      <color indexed="8"/>
      <name val="Arial"/>
      <family val="2"/>
    </font>
    <font>
      <i/>
      <sz val="10"/>
      <name val="Arial"/>
      <family val="2"/>
    </font>
    <font>
      <b/>
      <i/>
      <u val="single"/>
      <sz val="10"/>
      <color indexed="8"/>
      <name val="Arial"/>
      <family val="2"/>
    </font>
    <font>
      <sz val="8"/>
      <name val="Arial"/>
      <family val="2"/>
    </font>
    <font>
      <sz val="12"/>
      <name val="Arial"/>
      <family val="2"/>
    </font>
    <font>
      <b/>
      <sz val="8"/>
      <name val="Arial"/>
      <family val="2"/>
    </font>
    <font>
      <u val="single"/>
      <sz val="10"/>
      <color indexed="12"/>
      <name val="Arial"/>
      <family val="2"/>
    </font>
    <font>
      <b/>
      <sz val="8"/>
      <color indexed="10"/>
      <name val="Courier"/>
      <family val="3"/>
    </font>
    <font>
      <b/>
      <sz val="12"/>
      <name val="Arial"/>
      <family val="2"/>
    </font>
    <font>
      <sz val="9"/>
      <name val="Arial"/>
      <family val="2"/>
    </font>
    <font>
      <u val="single"/>
      <sz val="9"/>
      <name val="Arial"/>
      <family val="2"/>
    </font>
    <font>
      <b/>
      <i/>
      <sz val="9"/>
      <name val="Arial"/>
      <family val="2"/>
    </font>
    <font>
      <b/>
      <sz val="8"/>
      <name val="Courier"/>
      <family val="3"/>
    </font>
    <font>
      <u val="single"/>
      <sz val="10"/>
      <name val="Arial"/>
      <family val="2"/>
    </font>
    <font>
      <b/>
      <sz val="22"/>
      <name val="Arial"/>
      <family val="2"/>
    </font>
    <font>
      <i/>
      <sz val="9"/>
      <name val="Arial"/>
      <family val="2"/>
    </font>
    <font>
      <b/>
      <sz val="14"/>
      <name val="Arial"/>
      <family val="2"/>
    </font>
    <font>
      <u val="single"/>
      <sz val="8"/>
      <name val="Arial"/>
      <family val="2"/>
    </font>
    <font>
      <b/>
      <sz val="11"/>
      <name val="Calibri"/>
      <family val="2"/>
    </font>
    <font>
      <sz val="10"/>
      <name val="Calibri"/>
      <family val="2"/>
    </font>
    <font>
      <b/>
      <sz val="10"/>
      <name val="Calibri"/>
      <family val="2"/>
    </font>
    <font>
      <sz val="9"/>
      <name val="Calibri"/>
      <family val="2"/>
    </font>
    <font>
      <b/>
      <sz val="9"/>
      <name val="Tahoma"/>
      <family val="2"/>
    </font>
    <font>
      <sz val="9"/>
      <name val="Tahoma"/>
      <family val="2"/>
    </font>
    <font>
      <b/>
      <sz val="11"/>
      <name val="Times New Roman"/>
      <family val="1"/>
    </font>
    <font>
      <sz val="12"/>
      <name val="Times New Roman"/>
      <family val="1"/>
    </font>
    <font>
      <sz val="11"/>
      <name val="Times New Roman"/>
      <family val="1"/>
    </font>
    <font>
      <b/>
      <sz val="11"/>
      <color indexed="8"/>
      <name val="Calibri"/>
      <family val="2"/>
    </font>
    <font>
      <sz val="11"/>
      <color indexed="8"/>
      <name val="Calibri"/>
      <family val="2"/>
    </font>
    <font>
      <b/>
      <sz val="10"/>
      <color indexed="8"/>
      <name val="Calibri"/>
      <family val="2"/>
    </font>
    <font>
      <i/>
      <sz val="11"/>
      <color indexed="8"/>
      <name val="Calibri"/>
      <family val="2"/>
    </font>
    <font>
      <sz val="10"/>
      <name val="Arial Cyr"/>
      <family val="0"/>
    </font>
    <font>
      <b/>
      <sz val="11"/>
      <name val="Arial"/>
      <family val="2"/>
    </font>
    <font>
      <sz val="11"/>
      <name val="Arial"/>
      <family val="2"/>
    </font>
    <font>
      <b/>
      <sz val="9"/>
      <name val="Arial"/>
      <family val="2"/>
    </font>
    <font>
      <b/>
      <sz val="10"/>
      <name val="Arial Cyr"/>
      <family val="0"/>
    </font>
    <font>
      <sz val="8"/>
      <name val="Arial Cyr"/>
      <family val="0"/>
    </font>
    <font>
      <sz val="10"/>
      <name val="Times New Roman"/>
      <family val="1"/>
    </font>
    <font>
      <b/>
      <sz val="8"/>
      <name val="Times New Roman"/>
      <family val="1"/>
    </font>
    <font>
      <sz val="8"/>
      <name val="Times New Roman"/>
      <family val="1"/>
    </font>
    <font>
      <b/>
      <sz val="8"/>
      <color indexed="8"/>
      <name val="Times New Roman"/>
      <family val="1"/>
    </font>
    <font>
      <sz val="8"/>
      <color indexed="8"/>
      <name val="Times New Roman"/>
      <family val="1"/>
    </font>
    <font>
      <b/>
      <i/>
      <sz val="8"/>
      <name val="Times New Roman"/>
      <family val="1"/>
    </font>
    <font>
      <i/>
      <sz val="8"/>
      <name val="Times New Roman"/>
      <family val="1"/>
    </font>
    <font>
      <i/>
      <sz val="8"/>
      <color indexed="8"/>
      <name val="Times New Roman"/>
      <family val="1"/>
    </font>
    <font>
      <sz val="11"/>
      <color indexed="8"/>
      <name val="Century Gothic"/>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23"/>
      <name val="Arial"/>
      <family val="2"/>
    </font>
    <font>
      <b/>
      <sz val="13"/>
      <color indexed="23"/>
      <name val="Arial"/>
      <family val="2"/>
    </font>
    <font>
      <b/>
      <sz val="11"/>
      <color indexed="23"/>
      <name val="Arial"/>
      <family val="2"/>
    </font>
    <font>
      <b/>
      <sz val="10"/>
      <color indexed="9"/>
      <name val="Arial"/>
      <family val="2"/>
    </font>
    <font>
      <b/>
      <sz val="18"/>
      <color indexed="23"/>
      <name val="Century Gothic"/>
      <family val="2"/>
    </font>
    <font>
      <sz val="10"/>
      <color indexed="60"/>
      <name val="Arial"/>
      <family val="2"/>
    </font>
    <font>
      <u val="single"/>
      <sz val="8.8"/>
      <color indexed="45"/>
      <name val="Calibri"/>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i/>
      <sz val="11"/>
      <color indexed="8"/>
      <name val="Century Gothic"/>
      <family val="2"/>
    </font>
    <font>
      <b/>
      <sz val="11"/>
      <color indexed="8"/>
      <name val="Century Gothic"/>
      <family val="2"/>
    </font>
    <font>
      <sz val="11"/>
      <name val="Century Gothic"/>
      <family val="2"/>
    </font>
    <font>
      <sz val="10"/>
      <color indexed="30"/>
      <name val="Arial"/>
      <family val="2"/>
    </font>
    <font>
      <b/>
      <sz val="8"/>
      <color indexed="30"/>
      <name val="Arial"/>
      <family val="2"/>
    </font>
    <font>
      <b/>
      <sz val="10"/>
      <color indexed="22"/>
      <name val="Arial"/>
      <family val="2"/>
    </font>
    <font>
      <b/>
      <sz val="12"/>
      <color indexed="30"/>
      <name val="Arial"/>
      <family val="2"/>
    </font>
    <font>
      <b/>
      <sz val="8"/>
      <color indexed="9"/>
      <name val="Arial"/>
      <family val="2"/>
    </font>
    <font>
      <sz val="12"/>
      <color indexed="30"/>
      <name val="Arial"/>
      <family val="2"/>
    </font>
    <font>
      <b/>
      <sz val="10"/>
      <color indexed="30"/>
      <name val="Arial"/>
      <family val="2"/>
    </font>
    <font>
      <b/>
      <sz val="8"/>
      <color indexed="31"/>
      <name val="Arial"/>
      <family val="2"/>
    </font>
    <font>
      <i/>
      <sz val="10"/>
      <color indexed="8"/>
      <name val="Arial"/>
      <family val="2"/>
    </font>
    <font>
      <b/>
      <i/>
      <sz val="10"/>
      <color indexed="23"/>
      <name val="Arial"/>
      <family val="2"/>
    </font>
    <font>
      <sz val="10"/>
      <color indexed="23"/>
      <name val="Arial"/>
      <family val="2"/>
    </font>
    <font>
      <b/>
      <i/>
      <u val="single"/>
      <sz val="10"/>
      <color indexed="23"/>
      <name val="Arial"/>
      <family val="2"/>
    </font>
    <font>
      <i/>
      <sz val="11"/>
      <color indexed="23"/>
      <name val="Century Gothic"/>
      <family val="2"/>
    </font>
    <font>
      <sz val="10"/>
      <color indexed="23"/>
      <name val="Times New Roman"/>
      <family val="1"/>
    </font>
    <font>
      <sz val="11"/>
      <color indexed="23"/>
      <name val="Century Gothic"/>
      <family val="2"/>
    </font>
    <font>
      <sz val="10"/>
      <color indexed="10"/>
      <name val="Calibri"/>
      <family val="2"/>
    </font>
    <font>
      <sz val="10"/>
      <color indexed="8"/>
      <name val="Calibri"/>
      <family val="2"/>
    </font>
    <font>
      <sz val="11"/>
      <color indexed="8"/>
      <name val="Times New Roman"/>
      <family val="1"/>
    </font>
    <font>
      <b/>
      <sz val="11"/>
      <color indexed="8"/>
      <name val="Times New Roman"/>
      <family val="1"/>
    </font>
    <font>
      <b/>
      <sz val="10"/>
      <color indexed="8"/>
      <name val="Century Gothic"/>
      <family val="2"/>
    </font>
    <font>
      <sz val="10"/>
      <color indexed="8"/>
      <name val="Century Gothic"/>
      <family val="2"/>
    </font>
    <font>
      <sz val="8"/>
      <color indexed="8"/>
      <name val="Century Gothic"/>
      <family val="2"/>
    </font>
    <font>
      <sz val="9"/>
      <color indexed="8"/>
      <name val="Arial"/>
      <family val="2"/>
    </font>
    <font>
      <b/>
      <sz val="9"/>
      <color indexed="8"/>
      <name val="Arial"/>
      <family val="2"/>
    </font>
    <font>
      <sz val="8"/>
      <name val="Century Gothic"/>
      <family val="2"/>
    </font>
    <font>
      <b/>
      <i/>
      <sz val="8"/>
      <color indexed="23"/>
      <name val="Times New Roman"/>
      <family val="1"/>
    </font>
    <font>
      <i/>
      <sz val="8"/>
      <color indexed="23"/>
      <name val="Times New Roman"/>
      <family val="1"/>
    </font>
    <font>
      <b/>
      <sz val="8"/>
      <color indexed="8"/>
      <name val="Century Gothic"/>
      <family val="2"/>
    </font>
    <font>
      <b/>
      <sz val="14"/>
      <color indexed="9"/>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entury Gothic"/>
      <family val="2"/>
    </font>
    <font>
      <sz val="10"/>
      <color rgb="FF9C6500"/>
      <name val="Arial"/>
      <family val="2"/>
    </font>
    <font>
      <u val="single"/>
      <sz val="8.8"/>
      <color theme="11"/>
      <name val="Calibri"/>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i/>
      <sz val="11"/>
      <color theme="1"/>
      <name val="Century Gothic"/>
      <family val="2"/>
    </font>
    <font>
      <b/>
      <sz val="11"/>
      <color theme="1"/>
      <name val="Century Gothic"/>
      <family val="2"/>
    </font>
    <font>
      <sz val="10"/>
      <color theme="8" tint="-0.24997000396251678"/>
      <name val="Arial"/>
      <family val="2"/>
    </font>
    <font>
      <b/>
      <sz val="8"/>
      <color theme="8" tint="-0.24997000396251678"/>
      <name val="Arial"/>
      <family val="2"/>
    </font>
    <font>
      <b/>
      <sz val="10"/>
      <color theme="2"/>
      <name val="Arial"/>
      <family val="2"/>
    </font>
    <font>
      <b/>
      <sz val="12"/>
      <color theme="8" tint="-0.24997000396251678"/>
      <name val="Arial"/>
      <family val="2"/>
    </font>
    <font>
      <b/>
      <sz val="8"/>
      <color theme="0"/>
      <name val="Arial"/>
      <family val="2"/>
    </font>
    <font>
      <sz val="12"/>
      <color theme="8" tint="-0.24997000396251678"/>
      <name val="Arial"/>
      <family val="2"/>
    </font>
    <font>
      <b/>
      <sz val="10"/>
      <color theme="8" tint="-0.24997000396251678"/>
      <name val="Arial"/>
      <family val="2"/>
    </font>
    <font>
      <b/>
      <sz val="8"/>
      <color rgb="FFDCE6F1"/>
      <name val="Arial"/>
      <family val="2"/>
    </font>
    <font>
      <i/>
      <sz val="10"/>
      <color theme="1"/>
      <name val="Arial"/>
      <family val="2"/>
    </font>
    <font>
      <i/>
      <sz val="10"/>
      <color theme="3"/>
      <name val="Arial"/>
      <family val="2"/>
    </font>
    <font>
      <b/>
      <i/>
      <sz val="10"/>
      <color theme="3"/>
      <name val="Arial"/>
      <family val="2"/>
    </font>
    <font>
      <sz val="10"/>
      <color theme="3"/>
      <name val="Arial"/>
      <family val="2"/>
    </font>
    <font>
      <b/>
      <i/>
      <u val="single"/>
      <sz val="10"/>
      <color theme="3"/>
      <name val="Arial"/>
      <family val="2"/>
    </font>
    <font>
      <i/>
      <sz val="11"/>
      <color theme="3"/>
      <name val="Century Gothic"/>
      <family val="2"/>
    </font>
    <font>
      <sz val="10"/>
      <color theme="3"/>
      <name val="Times New Roman"/>
      <family val="1"/>
    </font>
    <font>
      <sz val="11"/>
      <color theme="3"/>
      <name val="Century Gothic"/>
      <family val="2"/>
    </font>
    <font>
      <sz val="10"/>
      <color rgb="FFFF0000"/>
      <name val="Calibri"/>
      <family val="2"/>
    </font>
    <font>
      <sz val="10"/>
      <color theme="1"/>
      <name val="Calibri"/>
      <family val="2"/>
    </font>
    <font>
      <sz val="11"/>
      <color theme="1"/>
      <name val="Times New Roman"/>
      <family val="1"/>
    </font>
    <font>
      <b/>
      <sz val="11"/>
      <color theme="1"/>
      <name val="Times New Roman"/>
      <family val="1"/>
    </font>
    <font>
      <b/>
      <sz val="10"/>
      <color theme="1"/>
      <name val="Century Gothic"/>
      <family val="2"/>
    </font>
    <font>
      <sz val="8"/>
      <color theme="1"/>
      <name val="Century Gothic"/>
      <family val="2"/>
    </font>
    <font>
      <sz val="9"/>
      <color theme="1"/>
      <name val="Arial"/>
      <family val="2"/>
    </font>
    <font>
      <b/>
      <sz val="9"/>
      <color theme="1"/>
      <name val="Arial"/>
      <family val="2"/>
    </font>
    <font>
      <b/>
      <sz val="8"/>
      <color rgb="FF000000"/>
      <name val="Times New Roman"/>
      <family val="1"/>
    </font>
    <font>
      <sz val="8"/>
      <color rgb="FF000000"/>
      <name val="Times New Roman"/>
      <family val="1"/>
    </font>
    <font>
      <b/>
      <sz val="8"/>
      <color theme="1"/>
      <name val="Times New Roman"/>
      <family val="1"/>
    </font>
    <font>
      <sz val="8"/>
      <color theme="1"/>
      <name val="Times New Roman"/>
      <family val="1"/>
    </font>
    <font>
      <b/>
      <i/>
      <sz val="8"/>
      <color theme="3"/>
      <name val="Times New Roman"/>
      <family val="1"/>
    </font>
    <font>
      <i/>
      <sz val="8"/>
      <color theme="3"/>
      <name val="Times New Roman"/>
      <family val="1"/>
    </font>
    <font>
      <i/>
      <sz val="8"/>
      <color theme="1"/>
      <name val="Times New Roman"/>
      <family val="1"/>
    </font>
    <font>
      <b/>
      <sz val="8"/>
      <color theme="1"/>
      <name val="Century Gothic"/>
      <family val="2"/>
    </font>
    <font>
      <b/>
      <sz val="14"/>
      <color theme="0"/>
      <name val="Arial"/>
      <family val="2"/>
    </font>
    <font>
      <b/>
      <sz val="8"/>
      <name val="Century Gothic"/>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2"/>
        <bgColor indexed="64"/>
      </patternFill>
    </fill>
    <fill>
      <patternFill patternType="solid">
        <fgColor theme="0" tint="-0.04997999966144562"/>
        <bgColor indexed="64"/>
      </patternFill>
    </fill>
    <fill>
      <patternFill patternType="solid">
        <fgColor rgb="FFDCE6F1"/>
        <bgColor indexed="64"/>
      </patternFill>
    </fill>
    <fill>
      <patternFill patternType="solid">
        <fgColor rgb="FFD2D2D2"/>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FFFF"/>
        <bgColor indexed="64"/>
      </patternFill>
    </fill>
    <fill>
      <patternFill patternType="solid">
        <fgColor rgb="FF4F81BD"/>
        <bgColor indexed="64"/>
      </patternFill>
    </fill>
  </fills>
  <borders count="20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bottom style="thin"/>
    </border>
    <border>
      <left style="thin"/>
      <right style="thin"/>
      <top style="medium"/>
      <bottom/>
    </border>
    <border>
      <left style="hair"/>
      <right style="hair"/>
      <top/>
      <bottom style="thin"/>
    </border>
    <border>
      <left/>
      <right/>
      <top style="thin"/>
      <bottom style="thin"/>
    </border>
    <border>
      <left style="medium"/>
      <right/>
      <top style="thin"/>
      <bottom style="thin"/>
    </border>
    <border>
      <left/>
      <right/>
      <top style="medium"/>
      <bottom/>
    </border>
    <border>
      <left style="thin"/>
      <right style="thin"/>
      <top style="thin"/>
      <bottom style="thin"/>
    </border>
    <border>
      <left style="medium"/>
      <right/>
      <top/>
      <bottom style="thin"/>
    </border>
    <border>
      <left style="thin"/>
      <right style="medium"/>
      <top style="medium"/>
      <bottom/>
    </border>
    <border>
      <left style="thin"/>
      <right style="medium"/>
      <top/>
      <bottom style="thin"/>
    </border>
    <border>
      <left/>
      <right style="hair"/>
      <top/>
      <bottom/>
    </border>
    <border>
      <left/>
      <right style="thin"/>
      <top/>
      <bottom/>
    </border>
    <border>
      <left style="thin"/>
      <right style="thin"/>
      <top/>
      <bottom/>
    </border>
    <border>
      <left/>
      <right/>
      <top style="medium"/>
      <bottom style="thin"/>
    </border>
    <border>
      <left/>
      <right/>
      <top style="thin"/>
      <bottom style="hair"/>
    </border>
    <border>
      <left/>
      <right/>
      <top style="hair"/>
      <bottom style="hair"/>
    </border>
    <border>
      <left/>
      <right/>
      <top style="thin"/>
      <bottom/>
    </border>
    <border>
      <left/>
      <right/>
      <top/>
      <bottom style="medium"/>
    </border>
    <border>
      <left/>
      <right/>
      <top style="thin"/>
      <bottom style="medium"/>
    </border>
    <border>
      <left/>
      <right/>
      <top style="medium"/>
      <bottom style="medium"/>
    </border>
    <border>
      <left style="thin"/>
      <right style="medium"/>
      <top/>
      <bottom/>
    </border>
    <border>
      <left/>
      <right/>
      <top/>
      <bottom style="hair"/>
    </border>
    <border>
      <left/>
      <right/>
      <top style="hair"/>
      <bottom style="thin"/>
    </border>
    <border>
      <left style="medium"/>
      <right/>
      <top/>
      <bottom/>
    </border>
    <border>
      <left style="medium"/>
      <right/>
      <top style="medium"/>
      <bottom style="medium"/>
    </border>
    <border>
      <left style="medium"/>
      <right/>
      <top/>
      <bottom style="medium"/>
    </border>
    <border>
      <left/>
      <right style="hair"/>
      <top/>
      <bottom style="medium"/>
    </border>
    <border>
      <left style="thin"/>
      <right style="thin"/>
      <top/>
      <bottom style="medium"/>
    </border>
    <border>
      <left style="thin"/>
      <right style="medium"/>
      <top>
        <color indexed="63"/>
      </top>
      <bottom style="medium"/>
    </border>
    <border>
      <left/>
      <right style="hair"/>
      <top style="medium"/>
      <bottom style="thin"/>
    </border>
    <border>
      <left/>
      <right style="thin"/>
      <top style="medium"/>
      <bottom style="thin"/>
    </border>
    <border>
      <left style="hair"/>
      <right style="hair"/>
      <top style="medium"/>
      <bottom style="thin"/>
    </border>
    <border>
      <left style="hair"/>
      <right/>
      <top style="medium"/>
      <bottom style="thin"/>
    </border>
    <border>
      <left style="thin"/>
      <right style="thin"/>
      <top style="medium"/>
      <bottom style="thin"/>
    </border>
    <border>
      <left style="thin"/>
      <right style="medium"/>
      <top style="medium"/>
      <bottom style="thin"/>
    </border>
    <border>
      <left style="hair"/>
      <right style="hair"/>
      <top/>
      <bottom/>
    </border>
    <border>
      <left style="thin"/>
      <right style="hair"/>
      <top/>
      <bottom/>
    </border>
    <border>
      <left style="hair"/>
      <right/>
      <top/>
      <bottom/>
    </border>
    <border>
      <left style="thin"/>
      <right style="thin"/>
      <top style="hair"/>
      <bottom style="hair"/>
    </border>
    <border>
      <left style="hair"/>
      <right style="hair"/>
      <top style="hair"/>
      <bottom style="hair"/>
    </border>
    <border>
      <left style="thin"/>
      <right style="hair"/>
      <top style="hair"/>
      <bottom style="hair"/>
    </border>
    <border>
      <left style="thin"/>
      <right style="medium"/>
      <top style="hair"/>
      <bottom style="hair"/>
    </border>
    <border>
      <left/>
      <right style="hair"/>
      <top style="hair"/>
      <bottom style="hair"/>
    </border>
    <border>
      <left/>
      <right style="thin"/>
      <top style="hair"/>
      <bottom style="hair"/>
    </border>
    <border>
      <left style="hair"/>
      <right/>
      <top style="hair"/>
      <bottom style="hair"/>
    </border>
    <border>
      <left style="hair"/>
      <right style="hair"/>
      <top style="thin"/>
      <bottom style="thin"/>
    </border>
    <border>
      <left style="thin"/>
      <right style="hair"/>
      <top style="thin"/>
      <bottom style="thin"/>
    </border>
    <border>
      <left/>
      <right style="hair"/>
      <top style="thin"/>
      <bottom style="thin"/>
    </border>
    <border>
      <left/>
      <right style="thin"/>
      <top style="thin"/>
      <bottom style="thin"/>
    </border>
    <border>
      <left style="hair"/>
      <right/>
      <top style="thin"/>
      <bottom style="thin"/>
    </border>
    <border>
      <left style="thin"/>
      <right style="medium"/>
      <top style="thin"/>
      <bottom style="thin"/>
    </border>
    <border>
      <left style="thin"/>
      <right style="thin"/>
      <top style="thin"/>
      <bottom style="hair"/>
    </border>
    <border>
      <left style="thin"/>
      <right style="medium"/>
      <top style="thin"/>
      <bottom style="hair"/>
    </border>
    <border>
      <left/>
      <right style="hair"/>
      <top style="thin"/>
      <bottom style="hair"/>
    </border>
    <border>
      <left/>
      <right style="thin"/>
      <top style="thin"/>
      <bottom style="hair"/>
    </border>
    <border>
      <left style="hair"/>
      <right style="hair"/>
      <top style="thin"/>
      <bottom style="hair"/>
    </border>
    <border>
      <left style="hair"/>
      <right/>
      <top style="thin"/>
      <bottom style="hair"/>
    </border>
    <border>
      <left/>
      <right style="thin"/>
      <top style="thin"/>
      <bottom/>
    </border>
    <border>
      <left/>
      <right style="hair"/>
      <top style="thin"/>
      <bottom/>
    </border>
    <border>
      <left style="hair"/>
      <right style="hair"/>
      <top style="thin"/>
      <bottom/>
    </border>
    <border>
      <left style="hair"/>
      <right/>
      <top style="thin"/>
      <bottom/>
    </border>
    <border>
      <left style="thin"/>
      <right style="thin"/>
      <top style="thin"/>
      <bottom/>
    </border>
    <border>
      <left style="thin"/>
      <right style="medium"/>
      <top style="thin"/>
      <bottom/>
    </border>
    <border>
      <left/>
      <right style="hair"/>
      <top style="hair"/>
      <bottom style="thin"/>
    </border>
    <border>
      <left style="medium"/>
      <right style="medium"/>
      <top style="thin"/>
      <bottom style="thin"/>
    </border>
    <border>
      <left style="thin"/>
      <right style="thin"/>
      <top/>
      <bottom style="hair"/>
    </border>
    <border>
      <left style="medium"/>
      <right style="medium"/>
      <top/>
      <bottom/>
    </border>
    <border>
      <left style="thin"/>
      <right/>
      <top style="hair"/>
      <bottom style="hair"/>
    </border>
    <border>
      <left style="thin"/>
      <right style="hair"/>
      <top/>
      <bottom style="medium"/>
    </border>
    <border>
      <left style="hair"/>
      <right style="hair"/>
      <top/>
      <bottom style="medium"/>
    </border>
    <border>
      <left style="hair"/>
      <right style="hair"/>
      <top style="medium"/>
      <bottom style="medium"/>
    </border>
    <border>
      <left style="thin"/>
      <right style="thin"/>
      <top style="medium"/>
      <bottom style="medium"/>
    </border>
    <border>
      <left style="thin"/>
      <right style="hair"/>
      <top style="medium"/>
      <bottom style="medium"/>
    </border>
    <border>
      <left style="medium"/>
      <right style="medium"/>
      <top style="medium"/>
      <bottom style="medium"/>
    </border>
    <border>
      <left>
        <color indexed="63"/>
      </left>
      <right style="thick"/>
      <top>
        <color indexed="63"/>
      </top>
      <bottom style="hair">
        <color rgb="FF4F81BD"/>
      </bottom>
    </border>
    <border>
      <left>
        <color indexed="63"/>
      </left>
      <right>
        <color indexed="63"/>
      </right>
      <top style="thick"/>
      <bottom>
        <color indexed="63"/>
      </bottom>
    </border>
    <border>
      <left style="thick"/>
      <right style="thick"/>
      <top style="thick"/>
      <bottom style="thick"/>
    </border>
    <border>
      <left/>
      <right style="medium"/>
      <top/>
      <bottom/>
    </border>
    <border>
      <left/>
      <right style="thin"/>
      <top/>
      <bottom style="medium"/>
    </border>
    <border>
      <left style="thin"/>
      <right style="medium"/>
      <top>
        <color indexed="63"/>
      </top>
      <bottom style="hair"/>
    </border>
    <border>
      <left style="thin"/>
      <right style="hair"/>
      <top style="thin"/>
      <bottom style="hair"/>
    </border>
    <border>
      <left style="medium"/>
      <right/>
      <top style="medium"/>
      <bottom style="thin"/>
    </border>
    <border>
      <left style="medium"/>
      <right/>
      <top style="hair"/>
      <bottom style="hair"/>
    </border>
    <border>
      <left style="medium"/>
      <right/>
      <top style="thin"/>
      <bottom style="hair"/>
    </border>
    <border>
      <left/>
      <right style="hair"/>
      <top/>
      <bottom style="thin"/>
    </border>
    <border>
      <left style="thin"/>
      <right style="medium"/>
      <top style="thin"/>
      <bottom style="medium"/>
    </border>
    <border>
      <left style="medium"/>
      <right style="medium"/>
      <top/>
      <bottom style="medium"/>
    </border>
    <border>
      <left style="hair"/>
      <right style="medium"/>
      <top style="hair"/>
      <bottom style="hair"/>
    </border>
    <border>
      <left style="hair"/>
      <right style="medium"/>
      <top/>
      <bottom/>
    </border>
    <border>
      <left/>
      <right/>
      <top style="hair"/>
      <bottom/>
    </border>
    <border>
      <left style="medium"/>
      <right/>
      <top style="hair"/>
      <bottom/>
    </border>
    <border>
      <left/>
      <right style="hair"/>
      <top style="hair"/>
      <bottom/>
    </border>
    <border>
      <left/>
      <right style="thin"/>
      <top style="hair"/>
      <bottom/>
    </border>
    <border>
      <left style="hair"/>
      <right style="hair"/>
      <top style="hair"/>
      <bottom/>
    </border>
    <border>
      <left style="thin"/>
      <right style="thin"/>
      <top style="hair"/>
      <bottom/>
    </border>
    <border>
      <left style="medium"/>
      <right/>
      <top style="thin"/>
      <bottom/>
    </border>
    <border>
      <left style="medium"/>
      <right/>
      <top style="hair"/>
      <bottom style="thin"/>
    </border>
    <border>
      <left/>
      <right style="thin"/>
      <top style="hair"/>
      <bottom style="thin"/>
    </border>
    <border>
      <left style="hair"/>
      <right style="hair"/>
      <top style="hair"/>
      <bottom style="thin"/>
    </border>
    <border>
      <left style="thin"/>
      <right style="thin"/>
      <top style="hair"/>
      <bottom style="thin"/>
    </border>
    <border>
      <left/>
      <right style="thin"/>
      <top/>
      <bottom style="thin"/>
    </border>
    <border>
      <left style="hair"/>
      <right style="medium"/>
      <top style="thin"/>
      <bottom style="hair"/>
    </border>
    <border>
      <left style="thin"/>
      <right style="hair"/>
      <top style="thin"/>
      <bottom/>
    </border>
    <border>
      <left style="hair"/>
      <right style="medium"/>
      <top style="thin"/>
      <bottom/>
    </border>
    <border>
      <left style="hair"/>
      <right style="medium"/>
      <top/>
      <bottom style="medium"/>
    </border>
    <border>
      <left style="hair"/>
      <right style="hair"/>
      <top style="medium"/>
      <bottom/>
    </border>
    <border>
      <left/>
      <right style="thin"/>
      <top style="medium"/>
      <bottom/>
    </border>
    <border>
      <left style="thin"/>
      <right style="hair"/>
      <top style="medium"/>
      <bottom/>
    </border>
    <border>
      <left style="medium"/>
      <right style="medium"/>
      <top style="medium"/>
      <bottom/>
    </border>
    <border>
      <left style="thin"/>
      <right style="hair"/>
      <top/>
      <bottom style="thin"/>
    </border>
    <border>
      <left style="medium"/>
      <right style="medium"/>
      <top/>
      <bottom style="thin"/>
    </border>
    <border>
      <left/>
      <right style="medium"/>
      <top/>
      <bottom style="thin"/>
    </border>
    <border>
      <left/>
      <right style="medium"/>
      <top style="medium"/>
      <bottom/>
    </border>
    <border>
      <left style="hair"/>
      <right/>
      <top>
        <color indexed="63"/>
      </top>
      <bottom style="medium"/>
    </border>
    <border>
      <left/>
      <right style="medium"/>
      <top/>
      <bottom style="medium"/>
    </border>
    <border>
      <left style="medium"/>
      <right/>
      <top/>
      <bottom style="hair"/>
    </border>
    <border>
      <left/>
      <right style="thin"/>
      <top>
        <color indexed="63"/>
      </top>
      <bottom style="hair"/>
    </border>
    <border>
      <left style="medium"/>
      <right>
        <color indexed="63"/>
      </right>
      <top style="medium"/>
      <bottom/>
    </border>
    <border>
      <left style="thin"/>
      <right style="hair"/>
      <top style="medium"/>
      <bottom style="thin"/>
    </border>
    <border>
      <left style="hair"/>
      <right style="hair"/>
      <top/>
      <bottom style="hair"/>
    </border>
    <border>
      <left/>
      <right style="hair"/>
      <top/>
      <bottom style="hair"/>
    </border>
    <border>
      <left style="thin"/>
      <right>
        <color indexed="63"/>
      </right>
      <top>
        <color indexed="63"/>
      </top>
      <bottom style="thin"/>
    </border>
    <border>
      <left style="thin"/>
      <right/>
      <top style="thin"/>
      <bottom style="thin"/>
    </border>
    <border>
      <left style="thin"/>
      <right style="hair"/>
      <top>
        <color indexed="63"/>
      </top>
      <bottom style="hair"/>
    </border>
    <border>
      <left style="medium"/>
      <right/>
      <top style="thin"/>
      <bottom style="medium"/>
    </border>
    <border>
      <left/>
      <right style="medium"/>
      <top style="thin"/>
      <bottom style="medium"/>
    </border>
    <border>
      <left/>
      <right style="medium"/>
      <top style="medium"/>
      <bottom style="medium"/>
    </border>
    <border>
      <left/>
      <right style="medium"/>
      <top style="thin"/>
      <bottom style="thin"/>
    </border>
    <border>
      <left/>
      <right style="medium"/>
      <top style="hair"/>
      <bottom style="hair"/>
    </border>
    <border>
      <left/>
      <right style="medium"/>
      <top style="thin"/>
      <bottom style="hair"/>
    </border>
    <border>
      <left/>
      <right style="medium"/>
      <top style="hair"/>
      <bottom style="thin"/>
    </border>
    <border>
      <left style="thin"/>
      <right/>
      <top/>
      <bottom/>
    </border>
    <border>
      <left style="thin"/>
      <right/>
      <top style="medium"/>
      <bottom/>
    </border>
    <border>
      <left style="hair"/>
      <right>
        <color indexed="63"/>
      </right>
      <top/>
      <bottom style="thin"/>
    </border>
    <border>
      <left style="hair"/>
      <right style="medium"/>
      <top style="thin"/>
      <bottom style="thin"/>
    </border>
    <border>
      <left style="thin"/>
      <right/>
      <top style="thin"/>
      <bottom/>
    </border>
    <border>
      <left style="thin"/>
      <right style="hair"/>
      <top style="hair"/>
      <bottom/>
    </border>
    <border>
      <left style="hair"/>
      <right style="medium"/>
      <top style="hair"/>
      <bottom/>
    </border>
    <border>
      <left style="hair"/>
      <right style="medium"/>
      <top>
        <color indexed="63"/>
      </top>
      <bottom style="hair"/>
    </border>
    <border>
      <left style="thin"/>
      <right style="hair"/>
      <top style="hair"/>
      <bottom style="thin"/>
    </border>
    <border>
      <left style="thin"/>
      <right>
        <color indexed="63"/>
      </right>
      <top style="hair"/>
      <bottom style="thin"/>
    </border>
    <border>
      <left style="hair"/>
      <right style="thin"/>
      <top style="hair"/>
      <bottom style="thin"/>
    </border>
    <border>
      <left style="hair"/>
      <right style="medium"/>
      <top style="hair"/>
      <bottom style="thin"/>
    </border>
    <border>
      <left style="medium"/>
      <right style="thin"/>
      <top/>
      <bottom style="thin"/>
    </border>
    <border>
      <left style="hair"/>
      <right style="thin"/>
      <top/>
      <bottom style="thin"/>
    </border>
    <border>
      <left style="hair"/>
      <right style="thin"/>
      <top style="thin"/>
      <bottom style="thin"/>
    </border>
    <border>
      <left style="medium"/>
      <right style="thin"/>
      <top style="thin"/>
      <bottom style="thin"/>
    </border>
    <border>
      <left style="hair"/>
      <right style="thin"/>
      <top/>
      <bottom/>
    </border>
    <border>
      <left style="medium"/>
      <right style="thin"/>
      <top/>
      <bottom/>
    </border>
    <border>
      <left style="hair"/>
      <right style="thin"/>
      <top style="hair"/>
      <bottom style="hair"/>
    </border>
    <border>
      <left style="medium"/>
      <right style="medium"/>
      <top style="hair"/>
      <bottom style="hair"/>
    </border>
    <border>
      <left style="medium"/>
      <right style="thin"/>
      <top style="hair"/>
      <bottom style="hair"/>
    </border>
    <border>
      <left style="hair"/>
      <right/>
      <top style="hair"/>
      <bottom style="thin"/>
    </border>
    <border>
      <left style="medium"/>
      <right style="medium"/>
      <top style="hair"/>
      <bottom style="thin"/>
    </border>
    <border>
      <left style="medium"/>
      <right style="thin"/>
      <top style="hair"/>
      <bottom style="thin"/>
    </border>
    <border>
      <left style="hair"/>
      <right style="thin"/>
      <top style="thin"/>
      <bottom style="hair"/>
    </border>
    <border>
      <left style="medium"/>
      <right style="medium"/>
      <top style="thin"/>
      <bottom style="hair"/>
    </border>
    <border>
      <left style="medium"/>
      <right style="thin"/>
      <top style="thin"/>
      <bottom style="hair"/>
    </border>
    <border>
      <left style="thin"/>
      <right style="thin"/>
      <top style="thin"/>
      <bottom style="medium"/>
    </border>
    <border>
      <left style="hair"/>
      <right/>
      <top style="thin"/>
      <bottom style="medium"/>
    </border>
    <border>
      <left style="hair"/>
      <right style="hair"/>
      <top style="thin"/>
      <bottom style="medium"/>
    </border>
    <border>
      <left style="hair"/>
      <right style="thin"/>
      <top style="thin"/>
      <bottom style="medium"/>
    </border>
    <border>
      <left/>
      <right style="thin"/>
      <top style="thin"/>
      <bottom style="medium"/>
    </border>
    <border>
      <left style="thin"/>
      <right style="hair"/>
      <top style="thin"/>
      <bottom style="medium"/>
    </border>
    <border>
      <left style="medium"/>
      <right style="thin"/>
      <top style="thin"/>
      <bottom style="medium"/>
    </border>
    <border>
      <left/>
      <right style="hair"/>
      <top style="thin"/>
      <bottom style="medium"/>
    </border>
    <border>
      <left style="medium"/>
      <right style="medium"/>
      <top style="medium"/>
      <bottom style="thin"/>
    </border>
    <border>
      <left style="medium"/>
      <right style="medium"/>
      <top style="thin"/>
      <bottom style="medium"/>
    </border>
    <border>
      <left style="thin"/>
      <right/>
      <top style="thin"/>
      <bottom style="hair"/>
    </border>
    <border>
      <left style="medium"/>
      <right style="thin"/>
      <top style="medium"/>
      <bottom style="medium"/>
    </border>
    <border>
      <left/>
      <right style="hair"/>
      <top style="medium"/>
      <bottom style="medium"/>
    </border>
    <border>
      <left style="hair"/>
      <right style="thin"/>
      <top style="medium"/>
      <bottom style="medium"/>
    </border>
    <border>
      <left/>
      <right style="thin"/>
      <top style="medium"/>
      <bottom style="medium"/>
    </border>
    <border>
      <left style="medium"/>
      <right style="medium"/>
      <top style="thin"/>
      <bottom/>
    </border>
    <border>
      <left style="hair"/>
      <right/>
      <top style="medium"/>
      <bottom style="medium"/>
    </border>
    <border>
      <left style="thin"/>
      <right>
        <color indexed="63"/>
      </right>
      <top style="medium"/>
      <bottom style="medium"/>
    </border>
    <border>
      <left style="thin"/>
      <right style="medium"/>
      <top style="medium"/>
      <bottom style="medium"/>
    </border>
    <border>
      <left style="medium"/>
      <right style="medium"/>
      <top/>
      <bottom style="hair"/>
    </border>
    <border>
      <left style="medium"/>
      <right style="medium"/>
      <top style="hair"/>
      <bottom/>
    </border>
    <border>
      <left style="thick"/>
      <right/>
      <top style="thick"/>
      <bottom/>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style="hair">
        <color rgb="FF4F81BD"/>
      </left>
      <right>
        <color indexed="63"/>
      </right>
      <top style="hair">
        <color rgb="FF4F81BD"/>
      </top>
      <bottom>
        <color indexed="63"/>
      </bottom>
    </border>
    <border>
      <left>
        <color indexed="63"/>
      </left>
      <right>
        <color indexed="63"/>
      </right>
      <top style="hair">
        <color rgb="FF4F81BD"/>
      </top>
      <bottom>
        <color indexed="63"/>
      </bottom>
    </border>
    <border>
      <left>
        <color indexed="63"/>
      </left>
      <right style="hair">
        <color rgb="FF4F81BD"/>
      </right>
      <top style="hair">
        <color rgb="FF4F81BD"/>
      </top>
      <bottom>
        <color indexed="63"/>
      </bottom>
    </border>
    <border>
      <left style="hair">
        <color rgb="FF4F81BD"/>
      </left>
      <right>
        <color indexed="63"/>
      </right>
      <top>
        <color indexed="63"/>
      </top>
      <bottom>
        <color indexed="63"/>
      </bottom>
    </border>
    <border>
      <left>
        <color indexed="63"/>
      </left>
      <right style="hair">
        <color rgb="FF4F81BD"/>
      </right>
      <top>
        <color indexed="63"/>
      </top>
      <bottom>
        <color indexed="63"/>
      </bottom>
    </border>
    <border>
      <left style="hair">
        <color rgb="FF4F81BD"/>
      </left>
      <right>
        <color indexed="63"/>
      </right>
      <top>
        <color indexed="63"/>
      </top>
      <bottom style="hair">
        <color rgb="FF4F81BD"/>
      </bottom>
    </border>
    <border>
      <left>
        <color indexed="63"/>
      </left>
      <right>
        <color indexed="63"/>
      </right>
      <top>
        <color indexed="63"/>
      </top>
      <bottom style="hair">
        <color rgb="FF4F81BD"/>
      </bottom>
    </border>
    <border>
      <left>
        <color indexed="63"/>
      </left>
      <right style="hair">
        <color rgb="FF4F81BD"/>
      </right>
      <top>
        <color indexed="63"/>
      </top>
      <bottom style="hair">
        <color rgb="FF4F81BD"/>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9" fillId="0" borderId="0">
      <alignment/>
      <protection/>
    </xf>
    <xf numFmtId="0" fontId="2" fillId="0" borderId="0">
      <alignment/>
      <protection/>
    </xf>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1" applyNumberFormat="0" applyAlignment="0" applyProtection="0"/>
    <xf numFmtId="0" fontId="103" fillId="27" borderId="2" applyNumberFormat="0" applyAlignment="0" applyProtection="0"/>
    <xf numFmtId="0" fontId="104" fillId="27"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6" applyNumberFormat="0" applyFill="0" applyAlignment="0" applyProtection="0"/>
    <xf numFmtId="0" fontId="109" fillId="28" borderId="7" applyNumberFormat="0" applyAlignment="0" applyProtection="0"/>
    <xf numFmtId="0" fontId="110" fillId="0" borderId="0" applyNumberFormat="0" applyFill="0" applyBorder="0" applyAlignment="0" applyProtection="0"/>
    <xf numFmtId="0" fontId="111" fillId="29" borderId="0" applyNumberFormat="0" applyBorder="0" applyAlignment="0" applyProtection="0"/>
    <xf numFmtId="0" fontId="2" fillId="0" borderId="0">
      <alignment/>
      <protection/>
    </xf>
    <xf numFmtId="0" fontId="51" fillId="0" borderId="0">
      <alignment/>
      <protection/>
    </xf>
    <xf numFmtId="0" fontId="37" fillId="0" borderId="0">
      <alignment/>
      <protection/>
    </xf>
    <xf numFmtId="0" fontId="37" fillId="0" borderId="0">
      <alignment/>
      <protection/>
    </xf>
    <xf numFmtId="0" fontId="2" fillId="0" borderId="0">
      <alignment/>
      <protection/>
    </xf>
    <xf numFmtId="0" fontId="112" fillId="0" borderId="0" applyNumberFormat="0" applyFill="0" applyBorder="0" applyAlignment="0" applyProtection="0"/>
    <xf numFmtId="0" fontId="113" fillId="30" borderId="0" applyNumberFormat="0" applyBorder="0" applyAlignment="0" applyProtection="0"/>
    <xf numFmtId="0" fontId="11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2" fillId="0" borderId="0" applyFont="0" applyFill="0" applyBorder="0" applyAlignment="0" applyProtection="0"/>
    <xf numFmtId="43" fontId="37" fillId="0" borderId="0" applyFont="0" applyFill="0" applyBorder="0" applyAlignment="0" applyProtection="0"/>
    <xf numFmtId="0" fontId="117" fillId="32" borderId="0" applyNumberFormat="0" applyBorder="0" applyAlignment="0" applyProtection="0"/>
  </cellStyleXfs>
  <cellXfs count="1342">
    <xf numFmtId="0" fontId="0" fillId="0" borderId="0" xfId="0" applyFont="1" applyAlignment="1">
      <alignment/>
    </xf>
    <xf numFmtId="0" fontId="0" fillId="0" borderId="0" xfId="0" applyBorder="1" applyAlignment="1">
      <alignment/>
    </xf>
    <xf numFmtId="0" fontId="2" fillId="0" borderId="0" xfId="33" applyFont="1" applyFill="1" applyBorder="1" applyAlignment="1">
      <alignment vertical="center"/>
      <protection/>
    </xf>
    <xf numFmtId="194" fontId="2" fillId="0" borderId="0" xfId="33" applyNumberFormat="1" applyFont="1" applyFill="1" applyBorder="1" applyAlignment="1">
      <alignment horizontal="center" vertical="center" shrinkToFit="1"/>
      <protection/>
    </xf>
    <xf numFmtId="1" fontId="2" fillId="0" borderId="0" xfId="33" applyNumberFormat="1" applyFont="1" applyFill="1" applyBorder="1" applyAlignment="1">
      <alignment horizontal="center" vertical="center" shrinkToFit="1"/>
      <protection/>
    </xf>
    <xf numFmtId="0" fontId="5" fillId="33" borderId="10" xfId="33" applyFont="1" applyFill="1" applyBorder="1" applyAlignment="1">
      <alignment horizontal="center" vertical="center" wrapText="1"/>
      <protection/>
    </xf>
    <xf numFmtId="0" fontId="3" fillId="0" borderId="0" xfId="33" applyFont="1" applyFill="1" applyBorder="1" applyAlignment="1">
      <alignment wrapText="1"/>
      <protection/>
    </xf>
    <xf numFmtId="0" fontId="3" fillId="0" borderId="0" xfId="33" applyFont="1" applyFill="1" applyBorder="1" applyAlignment="1">
      <alignment horizontal="center" vertical="center"/>
      <protection/>
    </xf>
    <xf numFmtId="0" fontId="0" fillId="0" borderId="0" xfId="0" applyFill="1" applyAlignment="1">
      <alignment/>
    </xf>
    <xf numFmtId="0" fontId="0" fillId="0" borderId="0" xfId="0" applyAlignment="1">
      <alignment textRotation="90"/>
    </xf>
    <xf numFmtId="0" fontId="3" fillId="0" borderId="0" xfId="33" applyFont="1" applyFill="1" applyBorder="1" applyAlignment="1">
      <alignment vertical="center"/>
      <protection/>
    </xf>
    <xf numFmtId="0" fontId="2" fillId="0" borderId="10" xfId="33" applyFont="1" applyFill="1" applyBorder="1" applyAlignment="1">
      <alignment horizontal="right" textRotation="90" wrapText="1"/>
      <protection/>
    </xf>
    <xf numFmtId="0" fontId="3" fillId="0" borderId="11" xfId="33" applyFont="1" applyFill="1" applyBorder="1" applyAlignment="1">
      <alignment horizontal="right" textRotation="90" wrapText="1"/>
      <protection/>
    </xf>
    <xf numFmtId="0" fontId="0" fillId="0" borderId="0" xfId="0" applyAlignment="1">
      <alignment/>
    </xf>
    <xf numFmtId="0" fontId="3" fillId="0" borderId="12" xfId="33" applyFont="1" applyFill="1" applyBorder="1" applyAlignment="1">
      <alignment horizontal="center" vertical="center" textRotation="90"/>
      <protection/>
    </xf>
    <xf numFmtId="0" fontId="2" fillId="0" borderId="13" xfId="33" applyFont="1" applyFill="1" applyBorder="1" applyAlignment="1">
      <alignment horizontal="right" textRotation="90" wrapText="1"/>
      <protection/>
    </xf>
    <xf numFmtId="0" fontId="3" fillId="34" borderId="14" xfId="33" applyFont="1" applyFill="1" applyBorder="1" applyAlignment="1">
      <alignment vertical="center"/>
      <protection/>
    </xf>
    <xf numFmtId="0" fontId="3" fillId="34" borderId="14" xfId="33" applyFont="1" applyFill="1" applyBorder="1" applyAlignment="1">
      <alignment horizontal="center" vertical="center"/>
      <protection/>
    </xf>
    <xf numFmtId="0" fontId="3" fillId="34" borderId="10" xfId="33" applyFont="1" applyFill="1" applyBorder="1" applyAlignment="1">
      <alignment horizontal="center" vertical="center"/>
      <protection/>
    </xf>
    <xf numFmtId="0" fontId="3" fillId="34" borderId="15" xfId="33" applyFont="1" applyFill="1" applyBorder="1" applyAlignment="1">
      <alignment horizontal="center" vertical="center"/>
      <protection/>
    </xf>
    <xf numFmtId="0" fontId="3" fillId="34" borderId="14" xfId="33" applyFont="1" applyFill="1" applyBorder="1" applyAlignment="1">
      <alignment vertical="center" wrapText="1"/>
      <protection/>
    </xf>
    <xf numFmtId="0" fontId="8" fillId="0" borderId="16" xfId="0" applyFont="1" applyBorder="1" applyAlignment="1">
      <alignment/>
    </xf>
    <xf numFmtId="0" fontId="3" fillId="34" borderId="11" xfId="33" applyFont="1" applyFill="1" applyBorder="1" applyAlignment="1">
      <alignment textRotation="90" wrapText="1"/>
      <protection/>
    </xf>
    <xf numFmtId="0" fontId="3" fillId="34" borderId="17" xfId="33" applyFont="1" applyFill="1" applyBorder="1" applyAlignment="1">
      <alignment textRotation="90" wrapText="1"/>
      <protection/>
    </xf>
    <xf numFmtId="0" fontId="3" fillId="34" borderId="17" xfId="33" applyFont="1" applyFill="1" applyBorder="1" applyAlignment="1">
      <alignment textRotation="90"/>
      <protection/>
    </xf>
    <xf numFmtId="0" fontId="2" fillId="35" borderId="18" xfId="33" applyFill="1" applyBorder="1" applyAlignment="1">
      <alignment wrapText="1"/>
      <protection/>
    </xf>
    <xf numFmtId="0" fontId="0" fillId="0" borderId="0" xfId="0" applyFill="1" applyBorder="1" applyAlignment="1">
      <alignment/>
    </xf>
    <xf numFmtId="0" fontId="3" fillId="0" borderId="19" xfId="33" applyFont="1" applyFill="1" applyBorder="1" applyAlignment="1">
      <alignment horizontal="center" vertical="center" textRotation="90"/>
      <protection/>
    </xf>
    <xf numFmtId="0" fontId="3" fillId="34" borderId="0" xfId="33" applyFont="1" applyFill="1" applyBorder="1" applyAlignment="1">
      <alignment horizontal="center" vertical="center"/>
      <protection/>
    </xf>
    <xf numFmtId="0" fontId="2" fillId="0" borderId="20" xfId="0" applyFont="1" applyFill="1" applyBorder="1" applyAlignment="1">
      <alignment horizontal="center" vertical="center" wrapText="1"/>
    </xf>
    <xf numFmtId="0" fontId="118" fillId="0" borderId="21" xfId="0" applyFont="1" applyFill="1" applyBorder="1" applyAlignment="1">
      <alignment textRotation="90" wrapText="1"/>
    </xf>
    <xf numFmtId="0" fontId="118" fillId="0" borderId="22" xfId="0" applyFont="1" applyFill="1" applyBorder="1" applyAlignment="1">
      <alignment textRotation="90" wrapText="1"/>
    </xf>
    <xf numFmtId="0" fontId="118" fillId="0" borderId="23" xfId="0" applyFont="1" applyFill="1" applyBorder="1" applyAlignment="1">
      <alignment textRotation="90" wrapText="1"/>
    </xf>
    <xf numFmtId="0" fontId="4" fillId="0" borderId="16" xfId="33" applyFont="1" applyFill="1" applyBorder="1">
      <alignment/>
      <protection/>
    </xf>
    <xf numFmtId="0" fontId="2" fillId="0" borderId="0" xfId="33" applyFill="1" applyBorder="1" applyAlignment="1">
      <alignment wrapText="1"/>
      <protection/>
    </xf>
    <xf numFmtId="0" fontId="3" fillId="0" borderId="24" xfId="33" applyFont="1" applyFill="1" applyBorder="1" applyAlignment="1">
      <alignment vertical="center" wrapText="1"/>
      <protection/>
    </xf>
    <xf numFmtId="0" fontId="3" fillId="0" borderId="14" xfId="33" applyFont="1" applyFill="1" applyBorder="1" applyAlignment="1">
      <alignment vertical="center" wrapText="1"/>
      <protection/>
    </xf>
    <xf numFmtId="0" fontId="2" fillId="0" borderId="0" xfId="33" applyFont="1" applyFill="1" applyBorder="1" applyAlignment="1">
      <alignment vertical="center" wrapText="1"/>
      <protection/>
    </xf>
    <xf numFmtId="0" fontId="2" fillId="0" borderId="25" xfId="33" applyFont="1" applyFill="1" applyBorder="1" applyAlignment="1">
      <alignment vertical="center" wrapText="1"/>
      <protection/>
    </xf>
    <xf numFmtId="0" fontId="7" fillId="0" borderId="0" xfId="33" applyFont="1" applyFill="1" applyBorder="1" applyAlignment="1">
      <alignment vertical="center" wrapText="1"/>
      <protection/>
    </xf>
    <xf numFmtId="0" fontId="7" fillId="0" borderId="26" xfId="33" applyFont="1" applyFill="1" applyBorder="1" applyAlignment="1">
      <alignment vertical="center" wrapText="1"/>
      <protection/>
    </xf>
    <xf numFmtId="0" fontId="5" fillId="0" borderId="27" xfId="33" applyFont="1" applyFill="1" applyBorder="1" applyAlignment="1">
      <alignment vertical="center" wrapText="1"/>
      <protection/>
    </xf>
    <xf numFmtId="0" fontId="7" fillId="0" borderId="28" xfId="33" applyFont="1" applyFill="1" applyBorder="1" applyAlignment="1">
      <alignment vertical="center" wrapText="1"/>
      <protection/>
    </xf>
    <xf numFmtId="0" fontId="3" fillId="0" borderId="0" xfId="33" applyFont="1" applyFill="1" applyBorder="1" applyAlignment="1">
      <alignment vertical="center" wrapText="1"/>
      <protection/>
    </xf>
    <xf numFmtId="0" fontId="3" fillId="0" borderId="29" xfId="33" applyFont="1" applyFill="1" applyBorder="1" applyAlignment="1">
      <alignment vertical="center" wrapText="1"/>
      <protection/>
    </xf>
    <xf numFmtId="0" fontId="2" fillId="0" borderId="0" xfId="33" applyFont="1" applyFill="1" applyBorder="1" applyAlignment="1">
      <alignment wrapText="1"/>
      <protection/>
    </xf>
    <xf numFmtId="0" fontId="2" fillId="0" borderId="26" xfId="33" applyFont="1" applyFill="1" applyBorder="1" applyAlignment="1">
      <alignment wrapText="1"/>
      <protection/>
    </xf>
    <xf numFmtId="0" fontId="3" fillId="0" borderId="14" xfId="33" applyFont="1" applyFill="1" applyBorder="1" applyAlignment="1">
      <alignment wrapText="1"/>
      <protection/>
    </xf>
    <xf numFmtId="0" fontId="2" fillId="0" borderId="25" xfId="33" applyFont="1" applyFill="1" applyBorder="1" applyAlignment="1">
      <alignment wrapText="1"/>
      <protection/>
    </xf>
    <xf numFmtId="0" fontId="2" fillId="0" borderId="27" xfId="33" applyFont="1" applyFill="1" applyBorder="1" applyAlignment="1">
      <alignment wrapText="1"/>
      <protection/>
    </xf>
    <xf numFmtId="0" fontId="2" fillId="0" borderId="10" xfId="33" applyFont="1" applyFill="1" applyBorder="1" applyAlignment="1">
      <alignment wrapText="1"/>
      <protection/>
    </xf>
    <xf numFmtId="0" fontId="3" fillId="0" borderId="30" xfId="33" applyFont="1" applyFill="1" applyBorder="1" applyAlignment="1">
      <alignment wrapText="1"/>
      <protection/>
    </xf>
    <xf numFmtId="0" fontId="5" fillId="0" borderId="10" xfId="33" applyFont="1" applyFill="1" applyBorder="1" applyAlignment="1">
      <alignment horizontal="center" vertical="center" wrapText="1"/>
      <protection/>
    </xf>
    <xf numFmtId="0" fontId="10" fillId="0" borderId="16" xfId="33" applyFont="1" applyFill="1" applyBorder="1" applyAlignment="1">
      <alignment horizontal="right" vertical="top" wrapText="1"/>
      <protection/>
    </xf>
    <xf numFmtId="0" fontId="4" fillId="0" borderId="0" xfId="33" applyFont="1" applyFill="1" applyBorder="1" applyAlignment="1">
      <alignment vertical="top" wrapText="1"/>
      <protection/>
    </xf>
    <xf numFmtId="0" fontId="3" fillId="0" borderId="27" xfId="33" applyFont="1" applyFill="1" applyBorder="1" applyAlignment="1">
      <alignment vertical="center" wrapText="1"/>
      <protection/>
    </xf>
    <xf numFmtId="0" fontId="2" fillId="0" borderId="18" xfId="33" applyFont="1" applyFill="1" applyBorder="1" applyAlignment="1">
      <alignment horizontal="center" wrapText="1"/>
      <protection/>
    </xf>
    <xf numFmtId="0" fontId="2" fillId="0" borderId="0" xfId="0" applyFont="1" applyFill="1" applyBorder="1" applyAlignment="1">
      <alignment/>
    </xf>
    <xf numFmtId="0" fontId="100" fillId="0" borderId="0" xfId="0" applyFont="1" applyAlignment="1">
      <alignment/>
    </xf>
    <xf numFmtId="0" fontId="4" fillId="0" borderId="18" xfId="33" applyFont="1" applyFill="1" applyBorder="1" applyAlignment="1">
      <alignment horizontal="center" wrapText="1"/>
      <protection/>
    </xf>
    <xf numFmtId="0" fontId="4" fillId="0" borderId="10" xfId="33" applyFont="1" applyFill="1" applyBorder="1" applyAlignment="1">
      <alignment horizontal="center" wrapText="1"/>
      <protection/>
    </xf>
    <xf numFmtId="0" fontId="6" fillId="0" borderId="11" xfId="0" applyFont="1" applyFill="1" applyBorder="1" applyAlignment="1">
      <alignment textRotation="90"/>
    </xf>
    <xf numFmtId="0" fontId="3" fillId="34" borderId="31" xfId="33" applyFont="1" applyFill="1" applyBorder="1" applyAlignment="1">
      <alignment textRotation="90" wrapText="1"/>
      <protection/>
    </xf>
    <xf numFmtId="0" fontId="2" fillId="0" borderId="31" xfId="0" applyFont="1" applyFill="1" applyBorder="1" applyAlignment="1">
      <alignment horizontal="center" vertical="center" wrapText="1"/>
    </xf>
    <xf numFmtId="0" fontId="119" fillId="0" borderId="16" xfId="0" applyFont="1" applyBorder="1" applyAlignment="1">
      <alignment textRotation="90"/>
    </xf>
    <xf numFmtId="0" fontId="13" fillId="0" borderId="0" xfId="0" applyFont="1" applyFill="1" applyAlignment="1" quotePrefix="1">
      <alignment horizontal="left" vertical="center"/>
    </xf>
    <xf numFmtId="0" fontId="0" fillId="0" borderId="0" xfId="0" applyFill="1" applyAlignment="1">
      <alignment textRotation="90"/>
    </xf>
    <xf numFmtId="0" fontId="15" fillId="0" borderId="14" xfId="0" applyFont="1" applyBorder="1" applyAlignment="1">
      <alignment horizontal="center" vertical="center"/>
    </xf>
    <xf numFmtId="0" fontId="16" fillId="0" borderId="32" xfId="47" applyFont="1" applyBorder="1" applyAlignment="1" applyProtection="1">
      <alignment vertical="center"/>
      <protection/>
    </xf>
    <xf numFmtId="0" fontId="16" fillId="0" borderId="26" xfId="47" applyFont="1" applyBorder="1" applyAlignment="1" applyProtection="1">
      <alignment vertical="center"/>
      <protection/>
    </xf>
    <xf numFmtId="0" fontId="16" fillId="0" borderId="33" xfId="47" applyFont="1" applyBorder="1" applyAlignment="1" applyProtection="1">
      <alignment vertical="center"/>
      <protection/>
    </xf>
    <xf numFmtId="0" fontId="2" fillId="0" borderId="0" xfId="0" applyFont="1" applyAlignment="1">
      <alignment vertical="center"/>
    </xf>
    <xf numFmtId="0" fontId="15" fillId="0" borderId="0" xfId="0" applyFont="1" applyAlignment="1">
      <alignment vertical="center"/>
    </xf>
    <xf numFmtId="0" fontId="2" fillId="0" borderId="27" xfId="0" applyFont="1" applyBorder="1" applyAlignment="1">
      <alignment vertical="center"/>
    </xf>
    <xf numFmtId="0" fontId="16" fillId="0" borderId="10" xfId="47" applyFont="1" applyBorder="1" applyAlignment="1" applyProtection="1">
      <alignment vertical="center"/>
      <protection/>
    </xf>
    <xf numFmtId="0" fontId="15" fillId="0" borderId="10" xfId="0" applyFont="1" applyBorder="1" applyAlignment="1">
      <alignment vertical="center"/>
    </xf>
    <xf numFmtId="0" fontId="16" fillId="0" borderId="14" xfId="47" applyFont="1" applyBorder="1" applyAlignment="1" applyProtection="1">
      <alignment vertical="center"/>
      <protection/>
    </xf>
    <xf numFmtId="0" fontId="15" fillId="0" borderId="14" xfId="0" applyFont="1" applyBorder="1" applyAlignment="1">
      <alignment vertical="center"/>
    </xf>
    <xf numFmtId="0" fontId="16" fillId="0" borderId="27" xfId="47" applyFont="1" applyBorder="1" applyAlignment="1" applyProtection="1">
      <alignment vertical="center"/>
      <protection/>
    </xf>
    <xf numFmtId="0" fontId="15" fillId="0" borderId="27" xfId="0" applyFont="1" applyBorder="1" applyAlignment="1">
      <alignment vertical="center"/>
    </xf>
    <xf numFmtId="0" fontId="70" fillId="0" borderId="0" xfId="0" applyFont="1" applyFill="1" applyBorder="1" applyAlignment="1">
      <alignment/>
    </xf>
    <xf numFmtId="0" fontId="2" fillId="0" borderId="0" xfId="33" applyFont="1" applyFill="1" applyBorder="1" applyAlignment="1">
      <alignment horizontal="right" textRotation="90" wrapText="1"/>
      <protection/>
    </xf>
    <xf numFmtId="0" fontId="18" fillId="0" borderId="0" xfId="0" applyFont="1" applyFill="1" applyBorder="1" applyAlignment="1" quotePrefix="1">
      <alignment horizontal="left" vertical="center"/>
    </xf>
    <xf numFmtId="194" fontId="13" fillId="0" borderId="0" xfId="33" applyNumberFormat="1" applyFont="1" applyFill="1" applyBorder="1" applyAlignment="1" quotePrefix="1">
      <alignment horizontal="left" vertical="center"/>
      <protection/>
    </xf>
    <xf numFmtId="1" fontId="13" fillId="0" borderId="0" xfId="33" applyNumberFormat="1" applyFont="1" applyFill="1" applyBorder="1" applyAlignment="1" quotePrefix="1">
      <alignment horizontal="left" vertical="center"/>
      <protection/>
    </xf>
    <xf numFmtId="0" fontId="3" fillId="0" borderId="10" xfId="33" applyFont="1" applyFill="1" applyBorder="1" applyAlignment="1">
      <alignment horizontal="right" textRotation="90" wrapText="1"/>
      <protection/>
    </xf>
    <xf numFmtId="0" fontId="2" fillId="0" borderId="0" xfId="33" applyFont="1" applyFill="1" applyBorder="1" applyAlignment="1">
      <alignment horizontal="right" textRotation="90"/>
      <protection/>
    </xf>
    <xf numFmtId="0" fontId="15" fillId="0" borderId="10" xfId="0" applyFont="1" applyBorder="1" applyAlignment="1">
      <alignment horizontal="right" vertical="center"/>
    </xf>
    <xf numFmtId="0" fontId="15" fillId="0" borderId="14" xfId="0" applyFont="1" applyBorder="1" applyAlignment="1">
      <alignment horizontal="right" vertical="center"/>
    </xf>
    <xf numFmtId="0" fontId="15" fillId="0" borderId="27" xfId="0" applyFont="1" applyBorder="1" applyAlignment="1">
      <alignment horizontal="right" vertical="center"/>
    </xf>
    <xf numFmtId="0" fontId="19" fillId="0" borderId="0" xfId="47" applyFont="1" applyAlignment="1" applyProtection="1">
      <alignment vertical="center"/>
      <protection/>
    </xf>
    <xf numFmtId="0" fontId="120" fillId="0" borderId="0" xfId="35" applyFont="1">
      <alignment/>
      <protection/>
    </xf>
    <xf numFmtId="0" fontId="120" fillId="0" borderId="0" xfId="35" applyFont="1" applyBorder="1">
      <alignment/>
      <protection/>
    </xf>
    <xf numFmtId="0" fontId="120" fillId="0" borderId="0" xfId="35" applyFont="1" applyBorder="1" applyAlignment="1">
      <alignment wrapText="1"/>
      <protection/>
    </xf>
    <xf numFmtId="0" fontId="121" fillId="0" borderId="0" xfId="35" applyFont="1" applyBorder="1" applyAlignment="1">
      <alignment wrapText="1"/>
      <protection/>
    </xf>
    <xf numFmtId="0" fontId="120" fillId="0" borderId="0" xfId="35" applyFont="1" applyAlignment="1">
      <alignment/>
      <protection/>
    </xf>
    <xf numFmtId="0" fontId="120" fillId="0" borderId="0" xfId="35" applyFont="1" applyAlignment="1">
      <alignment wrapText="1"/>
      <protection/>
    </xf>
    <xf numFmtId="0" fontId="120" fillId="0" borderId="0" xfId="35" applyFont="1" applyAlignment="1">
      <alignment textRotation="90" wrapText="1"/>
      <protection/>
    </xf>
    <xf numFmtId="0" fontId="120" fillId="0" borderId="0" xfId="35" applyFont="1" applyFill="1" applyBorder="1" applyAlignment="1">
      <alignment textRotation="90" wrapText="1"/>
      <protection/>
    </xf>
    <xf numFmtId="2" fontId="120" fillId="0" borderId="0" xfId="35" applyNumberFormat="1" applyFont="1">
      <alignment/>
      <protection/>
    </xf>
    <xf numFmtId="0" fontId="120" fillId="0" borderId="0" xfId="35" applyFont="1" applyFill="1">
      <alignment/>
      <protection/>
    </xf>
    <xf numFmtId="0" fontId="70" fillId="0" borderId="0" xfId="0" applyFont="1" applyFill="1" applyAlignment="1">
      <alignment/>
    </xf>
    <xf numFmtId="0" fontId="2" fillId="0" borderId="16" xfId="33" applyFont="1" applyFill="1" applyBorder="1">
      <alignment/>
      <protection/>
    </xf>
    <xf numFmtId="0" fontId="2" fillId="0" borderId="34" xfId="33" applyFont="1" applyFill="1" applyBorder="1">
      <alignment/>
      <protection/>
    </xf>
    <xf numFmtId="0" fontId="2" fillId="0" borderId="0" xfId="33" applyFont="1" applyFill="1" applyBorder="1">
      <alignment/>
      <protection/>
    </xf>
    <xf numFmtId="0" fontId="20" fillId="0" borderId="0" xfId="33" applyFont="1" applyFill="1" applyBorder="1" applyAlignment="1">
      <alignment horizontal="center" vertical="center" wrapText="1"/>
      <protection/>
    </xf>
    <xf numFmtId="0" fontId="4" fillId="0" borderId="16" xfId="33" applyFont="1" applyFill="1" applyBorder="1" applyAlignment="1">
      <alignment horizontal="right" vertical="top" wrapText="1"/>
      <protection/>
    </xf>
    <xf numFmtId="0" fontId="4" fillId="0" borderId="16" xfId="33" applyFont="1" applyFill="1" applyBorder="1" applyAlignment="1">
      <alignment vertical="top" wrapText="1"/>
      <protection/>
    </xf>
    <xf numFmtId="0" fontId="4" fillId="0" borderId="18" xfId="33" applyFont="1" applyFill="1" applyBorder="1" applyAlignment="1">
      <alignment horizontal="left" wrapText="1"/>
      <protection/>
    </xf>
    <xf numFmtId="0" fontId="3" fillId="34" borderId="18" xfId="33" applyFont="1" applyFill="1" applyBorder="1" applyAlignment="1">
      <alignment horizontal="left" vertical="center"/>
      <protection/>
    </xf>
    <xf numFmtId="0" fontId="3" fillId="34" borderId="15" xfId="33" applyFont="1" applyFill="1" applyBorder="1" applyAlignment="1">
      <alignment horizontal="left" vertical="center"/>
      <protection/>
    </xf>
    <xf numFmtId="0" fontId="3" fillId="34" borderId="34" xfId="33" applyFont="1" applyFill="1" applyBorder="1" applyAlignment="1">
      <alignment horizontal="left" vertical="center"/>
      <protection/>
    </xf>
    <xf numFmtId="0" fontId="3" fillId="34" borderId="35" xfId="33" applyFont="1" applyFill="1" applyBorder="1" applyAlignment="1">
      <alignment horizontal="left" vertical="center"/>
      <protection/>
    </xf>
    <xf numFmtId="0" fontId="3" fillId="34" borderId="14" xfId="33" applyFont="1" applyFill="1" applyBorder="1" applyAlignment="1">
      <alignment horizontal="left" vertical="center" wrapText="1"/>
      <protection/>
    </xf>
    <xf numFmtId="0" fontId="21" fillId="0" borderId="10" xfId="33" applyFont="1" applyFill="1" applyBorder="1" applyAlignment="1">
      <alignment horizontal="right" wrapText="1" indent="1"/>
      <protection/>
    </xf>
    <xf numFmtId="14" fontId="0" fillId="0" borderId="0" xfId="0" applyNumberFormat="1" applyAlignment="1">
      <alignment/>
    </xf>
    <xf numFmtId="0" fontId="8" fillId="0" borderId="16" xfId="0" applyFont="1" applyBorder="1" applyAlignment="1">
      <alignment horizontal="center"/>
    </xf>
    <xf numFmtId="0" fontId="100" fillId="0" borderId="0" xfId="0" applyFont="1" applyAlignment="1">
      <alignment horizontal="left"/>
    </xf>
    <xf numFmtId="0" fontId="100" fillId="0" borderId="0" xfId="0" applyFont="1" applyAlignment="1">
      <alignment horizontal="center"/>
    </xf>
    <xf numFmtId="0" fontId="3" fillId="0" borderId="24" xfId="33" applyFont="1" applyFill="1" applyBorder="1" applyAlignment="1">
      <alignment wrapText="1"/>
      <protection/>
    </xf>
    <xf numFmtId="0" fontId="5" fillId="0" borderId="28" xfId="33" applyFont="1" applyFill="1" applyBorder="1" applyAlignment="1">
      <alignment horizontal="center" vertical="center" wrapText="1"/>
      <protection/>
    </xf>
    <xf numFmtId="0" fontId="122" fillId="36" borderId="36" xfId="33" applyFont="1" applyFill="1" applyBorder="1" applyAlignment="1">
      <alignment horizontal="center" textRotation="90" wrapText="1"/>
      <protection/>
    </xf>
    <xf numFmtId="0" fontId="122" fillId="36" borderId="37" xfId="33" applyFont="1" applyFill="1" applyBorder="1" applyAlignment="1">
      <alignment horizontal="center" textRotation="90" wrapText="1"/>
      <protection/>
    </xf>
    <xf numFmtId="0" fontId="6" fillId="36" borderId="34" xfId="0" applyFont="1" applyFill="1" applyBorder="1" applyAlignment="1">
      <alignment horizontal="center"/>
    </xf>
    <xf numFmtId="0" fontId="6" fillId="36" borderId="21" xfId="0" applyFont="1" applyFill="1" applyBorder="1" applyAlignment="1">
      <alignment horizontal="center"/>
    </xf>
    <xf numFmtId="0" fontId="3" fillId="36" borderId="34" xfId="33" applyFont="1" applyFill="1" applyBorder="1" applyAlignment="1">
      <alignment horizontal="center" textRotation="90" wrapText="1"/>
      <protection/>
    </xf>
    <xf numFmtId="0" fontId="3" fillId="36" borderId="21" xfId="33" applyFont="1" applyFill="1" applyBorder="1" applyAlignment="1">
      <alignment horizontal="center" textRotation="90" wrapText="1"/>
      <protection/>
    </xf>
    <xf numFmtId="0" fontId="3" fillId="36" borderId="34" xfId="33" applyFont="1" applyFill="1" applyBorder="1" applyAlignment="1">
      <alignment textRotation="90" wrapText="1"/>
      <protection/>
    </xf>
    <xf numFmtId="0" fontId="3" fillId="36" borderId="21" xfId="33" applyFont="1" applyFill="1" applyBorder="1" applyAlignment="1">
      <alignment textRotation="90" wrapText="1"/>
      <protection/>
    </xf>
    <xf numFmtId="0" fontId="8" fillId="0" borderId="16" xfId="0" applyFont="1" applyBorder="1" applyAlignment="1">
      <alignment horizontal="left"/>
    </xf>
    <xf numFmtId="0" fontId="100" fillId="0" borderId="34" xfId="0" applyFont="1" applyBorder="1" applyAlignment="1">
      <alignment horizontal="center"/>
    </xf>
    <xf numFmtId="0" fontId="3" fillId="34" borderId="11" xfId="33" applyFont="1" applyFill="1" applyBorder="1" applyAlignment="1">
      <alignment textRotation="90"/>
      <protection/>
    </xf>
    <xf numFmtId="0" fontId="22" fillId="0" borderId="36" xfId="33" applyFont="1" applyFill="1" applyBorder="1" applyAlignment="1">
      <alignment wrapText="1"/>
      <protection/>
    </xf>
    <xf numFmtId="0" fontId="21" fillId="0" borderId="28" xfId="33" applyFont="1" applyFill="1" applyBorder="1" applyAlignment="1">
      <alignment horizontal="right" wrapText="1" indent="1"/>
      <protection/>
    </xf>
    <xf numFmtId="0" fontId="5" fillId="33" borderId="28" xfId="33" applyFont="1" applyFill="1" applyBorder="1" applyAlignment="1">
      <alignment horizontal="center" vertical="center" wrapText="1"/>
      <protection/>
    </xf>
    <xf numFmtId="0" fontId="3" fillId="34" borderId="38" xfId="33" applyFont="1" applyFill="1" applyBorder="1" applyAlignment="1">
      <alignment horizontal="center" textRotation="90" wrapText="1"/>
      <protection/>
    </xf>
    <xf numFmtId="0" fontId="3" fillId="34" borderId="38" xfId="33" applyFont="1" applyFill="1" applyBorder="1" applyAlignment="1">
      <alignment horizontal="center" textRotation="90"/>
      <protection/>
    </xf>
    <xf numFmtId="0" fontId="3" fillId="34" borderId="39" xfId="33" applyFont="1" applyFill="1" applyBorder="1" applyAlignment="1">
      <alignment horizontal="center" textRotation="90" wrapText="1"/>
      <protection/>
    </xf>
    <xf numFmtId="1" fontId="14" fillId="37" borderId="19" xfId="36" applyNumberFormat="1" applyFont="1" applyFill="1" applyBorder="1" applyAlignment="1">
      <alignment horizontal="center"/>
      <protection/>
    </xf>
    <xf numFmtId="194" fontId="2" fillId="0" borderId="40" xfId="0" applyNumberFormat="1" applyFont="1" applyFill="1" applyBorder="1" applyAlignment="1">
      <alignment horizontal="right"/>
    </xf>
    <xf numFmtId="194" fontId="2" fillId="0" borderId="41" xfId="0" applyNumberFormat="1" applyFont="1" applyFill="1" applyBorder="1" applyAlignment="1">
      <alignment horizontal="right"/>
    </xf>
    <xf numFmtId="194" fontId="2" fillId="0" borderId="42" xfId="0" applyNumberFormat="1" applyFont="1" applyFill="1" applyBorder="1" applyAlignment="1">
      <alignment horizontal="right"/>
    </xf>
    <xf numFmtId="194" fontId="2" fillId="0" borderId="43" xfId="0" applyNumberFormat="1" applyFont="1" applyFill="1" applyBorder="1" applyAlignment="1">
      <alignment horizontal="right"/>
    </xf>
    <xf numFmtId="194" fontId="2" fillId="0" borderId="44" xfId="0" applyNumberFormat="1" applyFont="1" applyFill="1" applyBorder="1" applyAlignment="1">
      <alignment horizontal="right"/>
    </xf>
    <xf numFmtId="194" fontId="2" fillId="0" borderId="45" xfId="0" applyNumberFormat="1" applyFont="1" applyFill="1" applyBorder="1" applyAlignment="1">
      <alignment horizontal="right"/>
    </xf>
    <xf numFmtId="194" fontId="2" fillId="0" borderId="23" xfId="33" applyNumberFormat="1" applyFont="1" applyFill="1" applyBorder="1" applyAlignment="1">
      <alignment horizontal="right" vertical="center"/>
      <protection/>
    </xf>
    <xf numFmtId="194" fontId="2" fillId="0" borderId="0" xfId="33" applyNumberFormat="1" applyFont="1" applyFill="1" applyBorder="1" applyAlignment="1">
      <alignment horizontal="right" vertical="center"/>
      <protection/>
    </xf>
    <xf numFmtId="194" fontId="2" fillId="0" borderId="46" xfId="33" applyNumberFormat="1" applyFont="1" applyFill="1" applyBorder="1" applyAlignment="1">
      <alignment horizontal="right" vertical="center"/>
      <protection/>
    </xf>
    <xf numFmtId="194" fontId="2" fillId="0" borderId="47" xfId="33" applyNumberFormat="1" applyFont="1" applyFill="1" applyBorder="1" applyAlignment="1">
      <alignment horizontal="right" vertical="center"/>
      <protection/>
    </xf>
    <xf numFmtId="194" fontId="2" fillId="0" borderId="21" xfId="0" applyNumberFormat="1" applyFont="1" applyFill="1" applyBorder="1" applyAlignment="1">
      <alignment horizontal="right"/>
    </xf>
    <xf numFmtId="194" fontId="2" fillId="0" borderId="22" xfId="0" applyNumberFormat="1" applyFont="1" applyFill="1" applyBorder="1" applyAlignment="1">
      <alignment horizontal="right"/>
    </xf>
    <xf numFmtId="194" fontId="2" fillId="0" borderId="46" xfId="0" applyNumberFormat="1" applyFont="1" applyFill="1" applyBorder="1" applyAlignment="1">
      <alignment horizontal="right"/>
    </xf>
    <xf numFmtId="194" fontId="2" fillId="0" borderId="48" xfId="0" applyNumberFormat="1" applyFont="1" applyFill="1" applyBorder="1" applyAlignment="1">
      <alignment horizontal="right"/>
    </xf>
    <xf numFmtId="194" fontId="2" fillId="0" borderId="23" xfId="0" applyNumberFormat="1" applyFont="1" applyFill="1" applyBorder="1" applyAlignment="1">
      <alignment horizontal="right"/>
    </xf>
    <xf numFmtId="194" fontId="2" fillId="0" borderId="31" xfId="0" applyNumberFormat="1" applyFont="1" applyFill="1" applyBorder="1" applyAlignment="1">
      <alignment horizontal="right"/>
    </xf>
    <xf numFmtId="194" fontId="2" fillId="0" borderId="49" xfId="33" applyNumberFormat="1" applyFont="1" applyFill="1" applyBorder="1" applyAlignment="1">
      <alignment horizontal="right" vertical="center"/>
      <protection/>
    </xf>
    <xf numFmtId="194" fontId="2" fillId="0" borderId="26" xfId="33" applyNumberFormat="1" applyFont="1" applyFill="1" applyBorder="1" applyAlignment="1">
      <alignment horizontal="right" vertical="center"/>
      <protection/>
    </xf>
    <xf numFmtId="194" fontId="2" fillId="0" borderId="50" xfId="33" applyNumberFormat="1" applyFont="1" applyFill="1" applyBorder="1" applyAlignment="1">
      <alignment horizontal="right" vertical="center"/>
      <protection/>
    </xf>
    <xf numFmtId="194" fontId="2" fillId="0" borderId="51" xfId="33" applyNumberFormat="1" applyFont="1" applyFill="1" applyBorder="1" applyAlignment="1">
      <alignment horizontal="right" vertical="center"/>
      <protection/>
    </xf>
    <xf numFmtId="194" fontId="2" fillId="0" borderId="52" xfId="33" applyNumberFormat="1" applyFont="1" applyFill="1" applyBorder="1" applyAlignment="1">
      <alignment horizontal="right" vertical="center"/>
      <protection/>
    </xf>
    <xf numFmtId="194" fontId="2" fillId="0" borderId="53" xfId="0" applyNumberFormat="1" applyFont="1" applyFill="1" applyBorder="1" applyAlignment="1">
      <alignment horizontal="right"/>
    </xf>
    <xf numFmtId="194" fontId="2" fillId="0" borderId="54" xfId="0" applyNumberFormat="1" applyFont="1" applyFill="1" applyBorder="1" applyAlignment="1">
      <alignment horizontal="right"/>
    </xf>
    <xf numFmtId="194" fontId="2" fillId="0" borderId="50" xfId="0" applyNumberFormat="1" applyFont="1" applyFill="1" applyBorder="1" applyAlignment="1">
      <alignment horizontal="right"/>
    </xf>
    <xf numFmtId="194" fontId="2" fillId="0" borderId="55" xfId="0" applyNumberFormat="1" applyFont="1" applyFill="1" applyBorder="1" applyAlignment="1">
      <alignment horizontal="right"/>
    </xf>
    <xf numFmtId="194" fontId="2" fillId="0" borderId="49" xfId="0" applyNumberFormat="1" applyFont="1" applyFill="1" applyBorder="1" applyAlignment="1">
      <alignment horizontal="right"/>
    </xf>
    <xf numFmtId="194" fontId="2" fillId="0" borderId="52" xfId="0" applyNumberFormat="1" applyFont="1" applyFill="1" applyBorder="1" applyAlignment="1">
      <alignment horizontal="right"/>
    </xf>
    <xf numFmtId="194" fontId="2" fillId="0" borderId="17" xfId="33" applyNumberFormat="1" applyFont="1" applyFill="1" applyBorder="1" applyAlignment="1">
      <alignment horizontal="right" vertical="center"/>
      <protection/>
    </xf>
    <xf numFmtId="194" fontId="2" fillId="0" borderId="14" xfId="33" applyNumberFormat="1" applyFont="1" applyFill="1" applyBorder="1" applyAlignment="1">
      <alignment horizontal="right" vertical="center"/>
      <protection/>
    </xf>
    <xf numFmtId="194" fontId="2" fillId="0" borderId="56" xfId="33" applyNumberFormat="1" applyFont="1" applyFill="1" applyBorder="1" applyAlignment="1">
      <alignment horizontal="right" vertical="center"/>
      <protection/>
    </xf>
    <xf numFmtId="194" fontId="2" fillId="0" borderId="57" xfId="33" applyNumberFormat="1" applyFont="1" applyFill="1" applyBorder="1" applyAlignment="1">
      <alignment horizontal="right" vertical="center"/>
      <protection/>
    </xf>
    <xf numFmtId="194" fontId="2" fillId="0" borderId="58" xfId="0" applyNumberFormat="1" applyFont="1" applyFill="1" applyBorder="1" applyAlignment="1">
      <alignment horizontal="right"/>
    </xf>
    <xf numFmtId="194" fontId="2" fillId="0" borderId="59" xfId="0" applyNumberFormat="1" applyFont="1" applyFill="1" applyBorder="1" applyAlignment="1">
      <alignment horizontal="right"/>
    </xf>
    <xf numFmtId="194" fontId="2" fillId="0" borderId="56" xfId="0" applyNumberFormat="1" applyFont="1" applyFill="1" applyBorder="1" applyAlignment="1">
      <alignment horizontal="right"/>
    </xf>
    <xf numFmtId="194" fontId="2" fillId="0" borderId="60" xfId="0" applyNumberFormat="1" applyFont="1" applyFill="1" applyBorder="1" applyAlignment="1">
      <alignment horizontal="right"/>
    </xf>
    <xf numFmtId="194" fontId="2" fillId="0" borderId="17" xfId="0" applyNumberFormat="1" applyFont="1" applyFill="1" applyBorder="1" applyAlignment="1">
      <alignment horizontal="right"/>
    </xf>
    <xf numFmtId="194" fontId="2" fillId="0" borderId="61" xfId="0" applyNumberFormat="1" applyFont="1" applyFill="1" applyBorder="1" applyAlignment="1">
      <alignment horizontal="right"/>
    </xf>
    <xf numFmtId="194" fontId="2" fillId="0" borderId="62" xfId="33" applyNumberFormat="1" applyFont="1" applyFill="1" applyBorder="1" applyAlignment="1">
      <alignment horizontal="right" vertical="center"/>
      <protection/>
    </xf>
    <xf numFmtId="194" fontId="2" fillId="0" borderId="63" xfId="33" applyNumberFormat="1" applyFont="1" applyFill="1" applyBorder="1" applyAlignment="1">
      <alignment horizontal="right" vertical="center"/>
      <protection/>
    </xf>
    <xf numFmtId="194" fontId="2" fillId="0" borderId="64" xfId="0" applyNumberFormat="1" applyFont="1" applyFill="1" applyBorder="1" applyAlignment="1">
      <alignment horizontal="right"/>
    </xf>
    <xf numFmtId="194" fontId="2" fillId="0" borderId="65" xfId="0" applyNumberFormat="1" applyFont="1" applyFill="1" applyBorder="1" applyAlignment="1">
      <alignment horizontal="right"/>
    </xf>
    <xf numFmtId="194" fontId="2" fillId="0" borderId="66" xfId="0" applyNumberFormat="1" applyFont="1" applyFill="1" applyBorder="1" applyAlignment="1">
      <alignment horizontal="right"/>
    </xf>
    <xf numFmtId="194" fontId="2" fillId="0" borderId="67" xfId="0" applyNumberFormat="1" applyFont="1" applyFill="1" applyBorder="1" applyAlignment="1">
      <alignment horizontal="right"/>
    </xf>
    <xf numFmtId="194" fontId="2" fillId="0" borderId="62" xfId="0" applyNumberFormat="1" applyFont="1" applyFill="1" applyBorder="1" applyAlignment="1">
      <alignment horizontal="right"/>
    </xf>
    <xf numFmtId="194" fontId="2" fillId="0" borderId="63" xfId="0" applyNumberFormat="1" applyFont="1" applyFill="1" applyBorder="1" applyAlignment="1">
      <alignment horizontal="right"/>
    </xf>
    <xf numFmtId="194" fontId="2" fillId="0" borderId="11" xfId="0" applyNumberFormat="1" applyFont="1" applyFill="1" applyBorder="1" applyAlignment="1">
      <alignment horizontal="right"/>
    </xf>
    <xf numFmtId="194" fontId="2" fillId="0" borderId="20" xfId="0" applyNumberFormat="1" applyFont="1" applyFill="1" applyBorder="1" applyAlignment="1">
      <alignment horizontal="right"/>
    </xf>
    <xf numFmtId="194" fontId="2" fillId="0" borderId="68" xfId="0" applyNumberFormat="1" applyFont="1" applyFill="1" applyBorder="1" applyAlignment="1">
      <alignment horizontal="right"/>
    </xf>
    <xf numFmtId="194" fontId="2" fillId="0" borderId="69" xfId="0" applyNumberFormat="1" applyFont="1" applyFill="1" applyBorder="1" applyAlignment="1">
      <alignment horizontal="right"/>
    </xf>
    <xf numFmtId="194" fontId="2" fillId="0" borderId="70" xfId="0" applyNumberFormat="1" applyFont="1" applyFill="1" applyBorder="1" applyAlignment="1">
      <alignment horizontal="right"/>
    </xf>
    <xf numFmtId="194" fontId="2" fillId="0" borderId="71" xfId="0" applyNumberFormat="1" applyFont="1" applyFill="1" applyBorder="1" applyAlignment="1">
      <alignment horizontal="right"/>
    </xf>
    <xf numFmtId="194" fontId="2" fillId="0" borderId="72" xfId="0" applyNumberFormat="1" applyFont="1" applyFill="1" applyBorder="1" applyAlignment="1">
      <alignment horizontal="right"/>
    </xf>
    <xf numFmtId="194" fontId="2" fillId="0" borderId="73" xfId="0" applyNumberFormat="1" applyFont="1" applyFill="1" applyBorder="1" applyAlignment="1">
      <alignment horizontal="right"/>
    </xf>
    <xf numFmtId="194" fontId="2" fillId="0" borderId="74" xfId="0" applyNumberFormat="1" applyFont="1" applyFill="1" applyBorder="1" applyAlignment="1">
      <alignment horizontal="right"/>
    </xf>
    <xf numFmtId="194" fontId="2" fillId="0" borderId="75" xfId="33" applyNumberFormat="1" applyFont="1" applyFill="1" applyBorder="1" applyAlignment="1">
      <alignment horizontal="right" vertical="center"/>
      <protection/>
    </xf>
    <xf numFmtId="194" fontId="2" fillId="0" borderId="76" xfId="33" applyNumberFormat="1" applyFont="1" applyFill="1" applyBorder="1" applyAlignment="1">
      <alignment horizontal="right" vertical="center"/>
      <protection/>
    </xf>
    <xf numFmtId="194" fontId="2" fillId="0" borderId="77" xfId="33" applyNumberFormat="1" applyFont="1" applyFill="1" applyBorder="1" applyAlignment="1">
      <alignment horizontal="right" vertical="center"/>
      <protection/>
    </xf>
    <xf numFmtId="194" fontId="2" fillId="0" borderId="78" xfId="33" applyNumberFormat="1" applyFont="1" applyFill="1" applyBorder="1" applyAlignment="1">
      <alignment horizontal="right" vertical="center"/>
      <protection/>
    </xf>
    <xf numFmtId="194" fontId="2" fillId="0" borderId="54" xfId="33" applyNumberFormat="1" applyFont="1" applyFill="1" applyBorder="1" applyAlignment="1">
      <alignment horizontal="right" vertical="center"/>
      <protection/>
    </xf>
    <xf numFmtId="194" fontId="2" fillId="0" borderId="28" xfId="33" applyNumberFormat="1" applyFont="1" applyFill="1" applyBorder="1" applyAlignment="1">
      <alignment horizontal="right" vertical="center"/>
      <protection/>
    </xf>
    <xf numFmtId="194" fontId="2" fillId="0" borderId="79" xfId="33" applyNumberFormat="1" applyFont="1" applyFill="1" applyBorder="1" applyAlignment="1">
      <alignment horizontal="right" vertical="center"/>
      <protection/>
    </xf>
    <xf numFmtId="194" fontId="2" fillId="0" borderId="80" xfId="33" applyNumberFormat="1" applyFont="1" applyFill="1" applyBorder="1" applyAlignment="1">
      <alignment horizontal="right" vertical="center"/>
      <protection/>
    </xf>
    <xf numFmtId="194" fontId="2" fillId="0" borderId="38" xfId="33" applyNumberFormat="1" applyFont="1" applyFill="1" applyBorder="1" applyAlignment="1">
      <alignment horizontal="right" vertical="center"/>
      <protection/>
    </xf>
    <xf numFmtId="194" fontId="2" fillId="0" borderId="30" xfId="33" applyNumberFormat="1" applyFont="1" applyFill="1" applyBorder="1" applyAlignment="1">
      <alignment horizontal="right" vertical="center"/>
      <protection/>
    </xf>
    <xf numFmtId="194" fontId="2" fillId="0" borderId="81" xfId="33" applyNumberFormat="1" applyFont="1" applyFill="1" applyBorder="1" applyAlignment="1">
      <alignment horizontal="right" vertical="center"/>
      <protection/>
    </xf>
    <xf numFmtId="194" fontId="2" fillId="0" borderId="82" xfId="33" applyNumberFormat="1" applyFont="1" applyFill="1" applyBorder="1" applyAlignment="1">
      <alignment horizontal="right" vertical="center"/>
      <protection/>
    </xf>
    <xf numFmtId="194" fontId="2" fillId="0" borderId="83" xfId="33" applyNumberFormat="1" applyFont="1" applyFill="1" applyBorder="1" applyAlignment="1">
      <alignment horizontal="right" vertical="center"/>
      <protection/>
    </xf>
    <xf numFmtId="194" fontId="2" fillId="0" borderId="84" xfId="33" applyNumberFormat="1" applyFont="1" applyFill="1" applyBorder="1" applyAlignment="1">
      <alignment horizontal="right" vertical="center"/>
      <protection/>
    </xf>
    <xf numFmtId="194" fontId="2" fillId="0" borderId="39" xfId="33" applyNumberFormat="1" applyFont="1" applyFill="1" applyBorder="1" applyAlignment="1">
      <alignment horizontal="right" vertical="center"/>
      <protection/>
    </xf>
    <xf numFmtId="0" fontId="15" fillId="0" borderId="32" xfId="0" applyFont="1" applyBorder="1" applyAlignment="1">
      <alignment vertical="center"/>
    </xf>
    <xf numFmtId="0" fontId="15" fillId="0" borderId="26" xfId="0" applyFont="1" applyBorder="1" applyAlignment="1">
      <alignment vertical="center"/>
    </xf>
    <xf numFmtId="0" fontId="15" fillId="0" borderId="33" xfId="0" applyFont="1" applyBorder="1" applyAlignment="1">
      <alignment vertical="center"/>
    </xf>
    <xf numFmtId="0" fontId="2" fillId="0" borderId="10" xfId="0" applyFont="1" applyBorder="1" applyAlignment="1">
      <alignment vertical="center"/>
    </xf>
    <xf numFmtId="22" fontId="120" fillId="38" borderId="0" xfId="35" applyNumberFormat="1" applyFont="1" applyFill="1">
      <alignment/>
      <protection/>
    </xf>
    <xf numFmtId="0" fontId="120" fillId="38" borderId="0" xfId="35" applyFont="1" applyFill="1">
      <alignment/>
      <protection/>
    </xf>
    <xf numFmtId="0" fontId="120" fillId="38" borderId="0" xfId="35" applyFont="1" applyFill="1" applyBorder="1">
      <alignment/>
      <protection/>
    </xf>
    <xf numFmtId="0" fontId="120" fillId="38" borderId="0" xfId="35" applyFont="1" applyFill="1" applyBorder="1" applyAlignment="1">
      <alignment wrapText="1"/>
      <protection/>
    </xf>
    <xf numFmtId="0" fontId="120" fillId="38" borderId="0" xfId="35" applyFont="1" applyFill="1" applyAlignment="1">
      <alignment/>
      <protection/>
    </xf>
    <xf numFmtId="0" fontId="120" fillId="38" borderId="0" xfId="35" applyFont="1" applyFill="1" applyAlignment="1">
      <alignment wrapText="1"/>
      <protection/>
    </xf>
    <xf numFmtId="0" fontId="121" fillId="38" borderId="0" xfId="35" applyFont="1" applyFill="1" applyBorder="1" applyAlignment="1">
      <alignment wrapText="1"/>
      <protection/>
    </xf>
    <xf numFmtId="1" fontId="120" fillId="38" borderId="0" xfId="35" applyNumberFormat="1" applyFont="1" applyFill="1" applyBorder="1">
      <alignment/>
      <protection/>
    </xf>
    <xf numFmtId="0" fontId="120" fillId="38" borderId="0" xfId="35" applyFont="1" applyFill="1" applyBorder="1" applyAlignment="1">
      <alignment/>
      <protection/>
    </xf>
    <xf numFmtId="14" fontId="120" fillId="38" borderId="0" xfId="35" applyNumberFormat="1" applyFont="1" applyFill="1" applyBorder="1">
      <alignment/>
      <protection/>
    </xf>
    <xf numFmtId="0" fontId="123" fillId="38" borderId="0" xfId="35" applyFont="1" applyFill="1" applyBorder="1" applyAlignment="1">
      <alignment/>
      <protection/>
    </xf>
    <xf numFmtId="0" fontId="11" fillId="38" borderId="85" xfId="35" applyFont="1" applyFill="1" applyBorder="1" applyAlignment="1">
      <alignment wrapText="1"/>
      <protection/>
    </xf>
    <xf numFmtId="0" fontId="109" fillId="38" borderId="86" xfId="35" applyFont="1" applyFill="1" applyBorder="1" applyAlignment="1">
      <alignment horizontal="right"/>
      <protection/>
    </xf>
    <xf numFmtId="0" fontId="101" fillId="38" borderId="0" xfId="35" applyFont="1" applyFill="1" applyBorder="1">
      <alignment/>
      <protection/>
    </xf>
    <xf numFmtId="0" fontId="109" fillId="38" borderId="0" xfId="35" applyFont="1" applyFill="1" applyBorder="1" applyAlignment="1">
      <alignment horizontal="right"/>
      <protection/>
    </xf>
    <xf numFmtId="0" fontId="124" fillId="38" borderId="0" xfId="35" applyFont="1" applyFill="1" applyBorder="1">
      <alignment/>
      <protection/>
    </xf>
    <xf numFmtId="0" fontId="11" fillId="38" borderId="85" xfId="35" applyFont="1" applyFill="1" applyBorder="1">
      <alignment/>
      <protection/>
    </xf>
    <xf numFmtId="0" fontId="125" fillId="38" borderId="0" xfId="35" applyFont="1" applyFill="1">
      <alignment/>
      <protection/>
    </xf>
    <xf numFmtId="14" fontId="126" fillId="38" borderId="0" xfId="35" applyNumberFormat="1" applyFont="1" applyFill="1" applyBorder="1">
      <alignment/>
      <protection/>
    </xf>
    <xf numFmtId="0" fontId="127" fillId="38" borderId="0" xfId="35" applyFont="1" applyFill="1" applyBorder="1" applyAlignment="1">
      <alignment wrapText="1"/>
      <protection/>
    </xf>
    <xf numFmtId="0" fontId="127" fillId="38" borderId="0" xfId="35" applyFont="1" applyFill="1" applyBorder="1" applyAlignment="1">
      <alignment horizontal="center" wrapText="1"/>
      <protection/>
    </xf>
    <xf numFmtId="0" fontId="128" fillId="0" borderId="0" xfId="0" applyFont="1" applyBorder="1" applyAlignment="1">
      <alignment horizontal="left"/>
    </xf>
    <xf numFmtId="0" fontId="2" fillId="34" borderId="87" xfId="35" applyFont="1" applyFill="1" applyBorder="1" applyAlignment="1">
      <alignment horizontal="right" wrapText="1"/>
      <protection/>
    </xf>
    <xf numFmtId="14" fontId="2" fillId="34" borderId="87" xfId="35" applyNumberFormat="1" applyFont="1" applyFill="1" applyBorder="1" applyAlignment="1">
      <alignment horizontal="right" wrapText="1"/>
      <protection/>
    </xf>
    <xf numFmtId="0" fontId="0" fillId="0" borderId="88" xfId="0" applyBorder="1" applyAlignment="1">
      <alignment/>
    </xf>
    <xf numFmtId="0" fontId="3" fillId="34" borderId="36" xfId="33" applyFont="1" applyFill="1" applyBorder="1" applyAlignment="1">
      <alignment horizontal="left" vertical="center"/>
      <protection/>
    </xf>
    <xf numFmtId="0" fontId="2" fillId="34" borderId="38" xfId="33" applyFont="1" applyFill="1" applyBorder="1" applyAlignment="1">
      <alignment horizontal="left" vertical="center" wrapText="1"/>
      <protection/>
    </xf>
    <xf numFmtId="0" fontId="2" fillId="34" borderId="49" xfId="33" applyFont="1" applyFill="1" applyBorder="1" applyAlignment="1">
      <alignment horizontal="left" vertical="center" wrapText="1"/>
      <protection/>
    </xf>
    <xf numFmtId="0" fontId="2" fillId="34" borderId="65" xfId="33" applyFont="1" applyFill="1" applyBorder="1" applyAlignment="1">
      <alignment horizontal="left" vertical="center" wrapText="1"/>
      <protection/>
    </xf>
    <xf numFmtId="0" fontId="2" fillId="34" borderId="89" xfId="33" applyFont="1" applyFill="1" applyBorder="1" applyAlignment="1">
      <alignment horizontal="left" vertical="center" wrapText="1"/>
      <protection/>
    </xf>
    <xf numFmtId="0" fontId="2" fillId="34" borderId="54" xfId="33" applyFont="1" applyFill="1" applyBorder="1" applyAlignment="1">
      <alignment horizontal="left" vertical="center" wrapText="1"/>
      <protection/>
    </xf>
    <xf numFmtId="0" fontId="2" fillId="34" borderId="76" xfId="33" applyFill="1" applyBorder="1" applyAlignment="1">
      <alignment horizontal="left" vertical="center" wrapText="1"/>
      <protection/>
    </xf>
    <xf numFmtId="194" fontId="2" fillId="0" borderId="90" xfId="33" applyNumberFormat="1" applyFont="1" applyFill="1" applyBorder="1" applyAlignment="1">
      <alignment horizontal="right" vertical="center"/>
      <protection/>
    </xf>
    <xf numFmtId="0" fontId="3" fillId="34" borderId="30" xfId="33" applyFont="1" applyFill="1" applyBorder="1" applyAlignment="1">
      <alignment horizontal="left" vertical="center" wrapText="1"/>
      <protection/>
    </xf>
    <xf numFmtId="0" fontId="3" fillId="34" borderId="16" xfId="33" applyFont="1" applyFill="1" applyBorder="1" applyAlignment="1">
      <alignment horizontal="left" vertical="center" wrapText="1"/>
      <protection/>
    </xf>
    <xf numFmtId="0" fontId="2" fillId="34" borderId="87" xfId="35" applyFont="1" applyFill="1" applyBorder="1" applyAlignment="1">
      <alignment horizontal="right" vertical="center"/>
      <protection/>
    </xf>
    <xf numFmtId="0" fontId="2" fillId="39" borderId="14" xfId="0" applyFont="1" applyFill="1" applyBorder="1" applyAlignment="1">
      <alignment horizontal="right" vertical="center"/>
    </xf>
    <xf numFmtId="0" fontId="2" fillId="39" borderId="58" xfId="0" applyFont="1" applyFill="1" applyBorder="1" applyAlignment="1">
      <alignment horizontal="right" vertical="center"/>
    </xf>
    <xf numFmtId="0" fontId="2" fillId="39" borderId="15" xfId="0" applyFont="1" applyFill="1" applyBorder="1" applyAlignment="1">
      <alignment horizontal="right" vertical="center"/>
    </xf>
    <xf numFmtId="194" fontId="2" fillId="39" borderId="21" xfId="0" applyNumberFormat="1" applyFont="1" applyFill="1" applyBorder="1" applyAlignment="1">
      <alignment horizontal="right"/>
    </xf>
    <xf numFmtId="194" fontId="2" fillId="39" borderId="64" xfId="0" applyNumberFormat="1" applyFont="1" applyFill="1" applyBorder="1" applyAlignment="1">
      <alignment horizontal="right"/>
    </xf>
    <xf numFmtId="194" fontId="2" fillId="39" borderId="25" xfId="33" applyNumberFormat="1" applyFont="1" applyFill="1" applyBorder="1" applyAlignment="1">
      <alignment horizontal="right" vertical="center"/>
      <protection/>
    </xf>
    <xf numFmtId="194" fontId="2" fillId="39" borderId="91" xfId="33" applyNumberFormat="1" applyFont="1" applyFill="1" applyBorder="1" applyAlignment="1">
      <alignment horizontal="right" vertical="center"/>
      <protection/>
    </xf>
    <xf numFmtId="194" fontId="2" fillId="39" borderId="66" xfId="33" applyNumberFormat="1" applyFont="1" applyFill="1" applyBorder="1" applyAlignment="1">
      <alignment horizontal="right" vertical="center"/>
      <protection/>
    </xf>
    <xf numFmtId="194" fontId="2" fillId="39" borderId="62" xfId="33" applyNumberFormat="1" applyFont="1" applyFill="1" applyBorder="1" applyAlignment="1">
      <alignment horizontal="right" vertical="center"/>
      <protection/>
    </xf>
    <xf numFmtId="194" fontId="2" fillId="39" borderId="0" xfId="33" applyNumberFormat="1" applyFont="1" applyFill="1" applyBorder="1" applyAlignment="1">
      <alignment horizontal="right" vertical="center"/>
      <protection/>
    </xf>
    <xf numFmtId="194" fontId="2" fillId="39" borderId="92" xfId="0" applyNumberFormat="1" applyFont="1" applyFill="1" applyBorder="1" applyAlignment="1">
      <alignment horizontal="right"/>
    </xf>
    <xf numFmtId="194" fontId="2" fillId="39" borderId="40" xfId="0" applyNumberFormat="1" applyFont="1" applyFill="1" applyBorder="1" applyAlignment="1">
      <alignment horizontal="right"/>
    </xf>
    <xf numFmtId="194" fontId="2" fillId="39" borderId="34" xfId="0" applyNumberFormat="1" applyFont="1" applyFill="1" applyBorder="1" applyAlignment="1">
      <alignment horizontal="right"/>
    </xf>
    <xf numFmtId="194" fontId="2" fillId="39" borderId="93" xfId="0" applyNumberFormat="1" applyFont="1" applyFill="1" applyBorder="1" applyAlignment="1">
      <alignment horizontal="right"/>
    </xf>
    <xf numFmtId="194" fontId="2" fillId="39" borderId="53" xfId="0" applyNumberFormat="1" applyFont="1" applyFill="1" applyBorder="1" applyAlignment="1">
      <alignment horizontal="right"/>
    </xf>
    <xf numFmtId="194" fontId="2" fillId="39" borderId="15" xfId="0" applyNumberFormat="1" applyFont="1" applyFill="1" applyBorder="1" applyAlignment="1">
      <alignment horizontal="right"/>
    </xf>
    <xf numFmtId="194" fontId="2" fillId="39" borderId="58" xfId="0" applyNumberFormat="1" applyFont="1" applyFill="1" applyBorder="1" applyAlignment="1">
      <alignment horizontal="right"/>
    </xf>
    <xf numFmtId="194" fontId="2" fillId="39" borderId="94" xfId="0" applyNumberFormat="1" applyFont="1" applyFill="1" applyBorder="1" applyAlignment="1">
      <alignment horizontal="right"/>
    </xf>
    <xf numFmtId="194" fontId="2" fillId="39" borderId="18" xfId="0" applyNumberFormat="1" applyFont="1" applyFill="1" applyBorder="1" applyAlignment="1">
      <alignment horizontal="right"/>
    </xf>
    <xf numFmtId="194" fontId="2" fillId="39" borderId="95" xfId="0" applyNumberFormat="1" applyFont="1" applyFill="1" applyBorder="1" applyAlignment="1">
      <alignment horizontal="right"/>
    </xf>
    <xf numFmtId="194" fontId="2" fillId="39" borderId="12" xfId="33" applyNumberFormat="1" applyFont="1" applyFill="1" applyBorder="1" applyAlignment="1">
      <alignment horizontal="right" vertical="center"/>
      <protection/>
    </xf>
    <xf numFmtId="194" fontId="2" fillId="39" borderId="23" xfId="33" applyNumberFormat="1" applyFont="1" applyFill="1" applyBorder="1" applyAlignment="1">
      <alignment horizontal="right" vertical="center"/>
      <protection/>
    </xf>
    <xf numFmtId="194" fontId="2" fillId="39" borderId="22" xfId="33" applyNumberFormat="1" applyFont="1" applyFill="1" applyBorder="1" applyAlignment="1">
      <alignment horizontal="right" vertical="center"/>
      <protection/>
    </xf>
    <xf numFmtId="194" fontId="2" fillId="39" borderId="88" xfId="33" applyNumberFormat="1" applyFont="1" applyFill="1" applyBorder="1" applyAlignment="1">
      <alignment horizontal="right" vertical="center"/>
      <protection/>
    </xf>
    <xf numFmtId="0" fontId="2" fillId="0" borderId="58" xfId="0" applyFont="1" applyFill="1" applyBorder="1" applyAlignment="1">
      <alignment horizontal="right" vertical="center"/>
    </xf>
    <xf numFmtId="194" fontId="2" fillId="0" borderId="61" xfId="36" applyNumberFormat="1" applyFont="1" applyFill="1" applyBorder="1" applyAlignment="1">
      <alignment horizontal="right" vertical="center"/>
      <protection/>
    </xf>
    <xf numFmtId="194" fontId="2" fillId="0" borderId="20" xfId="36" applyNumberFormat="1" applyFont="1" applyFill="1" applyBorder="1" applyAlignment="1">
      <alignment horizontal="right" vertical="center"/>
      <protection/>
    </xf>
    <xf numFmtId="194" fontId="2" fillId="0" borderId="31" xfId="36" applyNumberFormat="1" applyFont="1" applyFill="1" applyBorder="1" applyAlignment="1">
      <alignment horizontal="right" vertical="center"/>
      <protection/>
    </xf>
    <xf numFmtId="194" fontId="2" fillId="0" borderId="96" xfId="36" applyNumberFormat="1" applyFont="1" applyFill="1" applyBorder="1" applyAlignment="1">
      <alignment horizontal="right" vertical="center"/>
      <protection/>
    </xf>
    <xf numFmtId="0" fontId="108" fillId="34" borderId="35" xfId="0" applyFont="1" applyFill="1" applyBorder="1" applyAlignment="1">
      <alignment horizontal="center" vertical="center"/>
    </xf>
    <xf numFmtId="0" fontId="3" fillId="34" borderId="30" xfId="33" applyFont="1" applyFill="1" applyBorder="1" applyAlignment="1">
      <alignment vertical="center" wrapText="1"/>
      <protection/>
    </xf>
    <xf numFmtId="0" fontId="2" fillId="0" borderId="30" xfId="33" applyFont="1" applyFill="1" applyBorder="1" applyAlignment="1">
      <alignment vertical="center" wrapText="1"/>
      <protection/>
    </xf>
    <xf numFmtId="194" fontId="2" fillId="0" borderId="97" xfId="36" applyNumberFormat="1" applyFont="1" applyFill="1" applyBorder="1" applyAlignment="1">
      <alignment horizontal="right" vertical="center"/>
      <protection/>
    </xf>
    <xf numFmtId="0" fontId="2" fillId="0" borderId="59" xfId="0" applyFont="1" applyFill="1" applyBorder="1" applyAlignment="1">
      <alignment horizontal="right" vertical="center"/>
    </xf>
    <xf numFmtId="0" fontId="2" fillId="0" borderId="56"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0" xfId="33" applyFont="1" applyFill="1" applyBorder="1" applyAlignment="1">
      <alignment horizontal="left" vertical="center" wrapText="1"/>
      <protection/>
    </xf>
    <xf numFmtId="194" fontId="2" fillId="0" borderId="23" xfId="0" applyNumberFormat="1" applyFont="1" applyFill="1" applyBorder="1" applyAlignment="1">
      <alignment horizontal="right" vertical="center"/>
    </xf>
    <xf numFmtId="194" fontId="2" fillId="0" borderId="47" xfId="0" applyNumberFormat="1" applyFont="1" applyFill="1" applyBorder="1" applyAlignment="1">
      <alignment horizontal="right" vertical="center"/>
    </xf>
    <xf numFmtId="194" fontId="2" fillId="0" borderId="0" xfId="0" applyNumberFormat="1" applyFont="1" applyFill="1" applyBorder="1" applyAlignment="1">
      <alignment horizontal="right" vertical="center"/>
    </xf>
    <xf numFmtId="0" fontId="2" fillId="39" borderId="0" xfId="0" applyFont="1" applyFill="1" applyBorder="1" applyAlignment="1">
      <alignment horizontal="right" vertical="center"/>
    </xf>
    <xf numFmtId="0" fontId="2" fillId="39" borderId="21"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46"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26" xfId="33" applyFont="1" applyFill="1" applyBorder="1" applyAlignment="1">
      <alignment horizontal="left" vertical="center" wrapText="1"/>
      <protection/>
    </xf>
    <xf numFmtId="194" fontId="2" fillId="0" borderId="49" xfId="0" applyNumberFormat="1" applyFont="1" applyFill="1" applyBorder="1" applyAlignment="1">
      <alignment horizontal="right" vertical="center"/>
    </xf>
    <xf numFmtId="194" fontId="2" fillId="0" borderId="51" xfId="0" applyNumberFormat="1" applyFont="1" applyFill="1" applyBorder="1" applyAlignment="1">
      <alignment horizontal="right" vertical="center"/>
    </xf>
    <xf numFmtId="194" fontId="2" fillId="0" borderId="26" xfId="0" applyNumberFormat="1" applyFont="1" applyFill="1" applyBorder="1" applyAlignment="1">
      <alignment horizontal="right" vertical="center"/>
    </xf>
    <xf numFmtId="0" fontId="2" fillId="39" borderId="26" xfId="0" applyFont="1" applyFill="1" applyBorder="1" applyAlignment="1">
      <alignment horizontal="right" vertical="center"/>
    </xf>
    <xf numFmtId="0" fontId="2" fillId="39" borderId="53" xfId="0" applyFont="1" applyFill="1" applyBorder="1" applyAlignment="1">
      <alignment horizontal="right" vertical="center"/>
    </xf>
    <xf numFmtId="0" fontId="2" fillId="0" borderId="54" xfId="0" applyFont="1" applyFill="1" applyBorder="1" applyAlignment="1">
      <alignment horizontal="right" vertical="center"/>
    </xf>
    <xf numFmtId="0" fontId="2" fillId="0" borderId="53" xfId="0" applyFont="1" applyFill="1" applyBorder="1" applyAlignment="1">
      <alignment horizontal="right" vertical="center"/>
    </xf>
    <xf numFmtId="0" fontId="2" fillId="0" borderId="50" xfId="0" applyFont="1" applyFill="1" applyBorder="1" applyAlignment="1">
      <alignment horizontal="right" vertical="center"/>
    </xf>
    <xf numFmtId="0" fontId="2" fillId="0" borderId="49" xfId="0" applyFont="1" applyFill="1" applyBorder="1" applyAlignment="1">
      <alignment horizontal="right" vertical="center"/>
    </xf>
    <xf numFmtId="194" fontId="2" fillId="0" borderId="98" xfId="0" applyNumberFormat="1" applyFont="1" applyFill="1" applyBorder="1" applyAlignment="1">
      <alignment horizontal="right" vertical="center"/>
    </xf>
    <xf numFmtId="0" fontId="2" fillId="39" borderId="93" xfId="0" applyFont="1" applyFill="1" applyBorder="1" applyAlignment="1">
      <alignment horizontal="right" vertical="center"/>
    </xf>
    <xf numFmtId="194" fontId="2" fillId="0" borderId="99" xfId="0" applyNumberFormat="1" applyFont="1" applyFill="1" applyBorder="1" applyAlignment="1">
      <alignment horizontal="right" vertical="center"/>
    </xf>
    <xf numFmtId="0" fontId="2" fillId="39" borderId="34" xfId="0" applyFont="1" applyFill="1" applyBorder="1" applyAlignment="1">
      <alignment horizontal="right" vertical="center"/>
    </xf>
    <xf numFmtId="0" fontId="2" fillId="0" borderId="100" xfId="33" applyFont="1" applyFill="1" applyBorder="1" applyAlignment="1">
      <alignment horizontal="left" vertical="center" wrapText="1"/>
      <protection/>
    </xf>
    <xf numFmtId="0" fontId="2" fillId="39" borderId="101" xfId="0" applyFont="1" applyFill="1" applyBorder="1" applyAlignment="1">
      <alignment horizontal="right" vertical="center"/>
    </xf>
    <xf numFmtId="0" fontId="2" fillId="39" borderId="102" xfId="0" applyFont="1" applyFill="1" applyBorder="1" applyAlignment="1">
      <alignment horizontal="right" vertical="center"/>
    </xf>
    <xf numFmtId="0" fontId="2" fillId="0" borderId="103" xfId="0" applyFont="1" applyFill="1" applyBorder="1" applyAlignment="1">
      <alignment horizontal="right" vertical="center"/>
    </xf>
    <xf numFmtId="0" fontId="2" fillId="0" borderId="102" xfId="0" applyFont="1" applyFill="1" applyBorder="1" applyAlignment="1">
      <alignment horizontal="right" vertical="center"/>
    </xf>
    <xf numFmtId="0" fontId="2" fillId="0" borderId="104" xfId="0" applyFont="1" applyFill="1" applyBorder="1" applyAlignment="1">
      <alignment horizontal="right" vertical="center"/>
    </xf>
    <xf numFmtId="0" fontId="2" fillId="0" borderId="105" xfId="0" applyFont="1" applyFill="1" applyBorder="1" applyAlignment="1">
      <alignment horizontal="right" vertical="center"/>
    </xf>
    <xf numFmtId="0" fontId="2" fillId="0" borderId="32" xfId="33" applyFont="1" applyFill="1" applyBorder="1" applyAlignment="1">
      <alignment horizontal="left" vertical="center" wrapText="1"/>
      <protection/>
    </xf>
    <xf numFmtId="0" fontId="2" fillId="39" borderId="94" xfId="0" applyFont="1" applyFill="1" applyBorder="1" applyAlignment="1">
      <alignment horizontal="right" vertical="center"/>
    </xf>
    <xf numFmtId="0" fontId="2" fillId="39" borderId="64" xfId="0" applyFont="1" applyFill="1" applyBorder="1" applyAlignment="1">
      <alignment horizontal="right" vertical="center"/>
    </xf>
    <xf numFmtId="0" fontId="2" fillId="0" borderId="65" xfId="0" applyFont="1" applyFill="1" applyBorder="1" applyAlignment="1">
      <alignment horizontal="right" vertical="center"/>
    </xf>
    <xf numFmtId="0" fontId="2" fillId="0" borderId="64" xfId="0" applyFont="1" applyFill="1" applyBorder="1" applyAlignment="1">
      <alignment horizontal="right" vertical="center"/>
    </xf>
    <xf numFmtId="0" fontId="2" fillId="0" borderId="66" xfId="0" applyFont="1" applyFill="1" applyBorder="1" applyAlignment="1">
      <alignment horizontal="right" vertical="center"/>
    </xf>
    <xf numFmtId="0" fontId="2" fillId="0" borderId="62" xfId="0" applyFont="1" applyFill="1" applyBorder="1" applyAlignment="1">
      <alignment horizontal="right" vertical="center"/>
    </xf>
    <xf numFmtId="0" fontId="2" fillId="39" borderId="106" xfId="0" applyFont="1" applyFill="1" applyBorder="1" applyAlignment="1">
      <alignment horizontal="right" vertical="center"/>
    </xf>
    <xf numFmtId="0" fontId="2" fillId="39" borderId="69" xfId="0" applyFont="1" applyFill="1" applyBorder="1" applyAlignment="1">
      <alignment horizontal="right" vertical="center"/>
    </xf>
    <xf numFmtId="0" fontId="2" fillId="0" borderId="68" xfId="0" applyFont="1" applyFill="1" applyBorder="1" applyAlignment="1">
      <alignment horizontal="right" vertical="center"/>
    </xf>
    <xf numFmtId="0" fontId="2" fillId="0" borderId="69" xfId="0" applyFont="1" applyFill="1" applyBorder="1" applyAlignment="1">
      <alignment horizontal="right" vertical="center"/>
    </xf>
    <xf numFmtId="0" fontId="2" fillId="0" borderId="70" xfId="0" applyFont="1" applyFill="1" applyBorder="1" applyAlignment="1">
      <alignment horizontal="right" vertical="center"/>
    </xf>
    <xf numFmtId="0" fontId="2" fillId="0" borderId="72" xfId="0" applyFont="1" applyFill="1" applyBorder="1" applyAlignment="1">
      <alignment horizontal="right" vertical="center"/>
    </xf>
    <xf numFmtId="0" fontId="2" fillId="39" borderId="107" xfId="0" applyFont="1" applyFill="1" applyBorder="1" applyAlignment="1">
      <alignment horizontal="right" vertical="center"/>
    </xf>
    <xf numFmtId="0" fontId="2" fillId="39" borderId="74" xfId="0" applyFont="1" applyFill="1" applyBorder="1" applyAlignment="1">
      <alignment horizontal="right" vertical="center"/>
    </xf>
    <xf numFmtId="0" fontId="2" fillId="0" borderId="108" xfId="0" applyFont="1" applyFill="1" applyBorder="1" applyAlignment="1">
      <alignment horizontal="right" vertical="center"/>
    </xf>
    <xf numFmtId="0" fontId="2" fillId="0" borderId="74" xfId="0" applyFont="1" applyFill="1" applyBorder="1" applyAlignment="1">
      <alignment horizontal="right" vertical="center"/>
    </xf>
    <xf numFmtId="0" fontId="2" fillId="0" borderId="109" xfId="0" applyFont="1" applyFill="1" applyBorder="1" applyAlignment="1">
      <alignment horizontal="right" vertical="center"/>
    </xf>
    <xf numFmtId="0" fontId="2" fillId="0" borderId="110" xfId="0" applyFont="1" applyFill="1" applyBorder="1" applyAlignment="1">
      <alignment horizontal="right" vertical="center"/>
    </xf>
    <xf numFmtId="0" fontId="2" fillId="39" borderId="18" xfId="0" applyFont="1" applyFill="1" applyBorder="1" applyAlignment="1">
      <alignment horizontal="right" vertical="center"/>
    </xf>
    <xf numFmtId="0" fontId="2" fillId="39" borderId="95" xfId="0" applyFont="1" applyFill="1" applyBorder="1" applyAlignment="1">
      <alignment horizontal="right" vertical="center"/>
    </xf>
    <xf numFmtId="0" fontId="2" fillId="0" borderId="111" xfId="0" applyFont="1" applyFill="1" applyBorder="1" applyAlignment="1">
      <alignment horizontal="right" vertical="center"/>
    </xf>
    <xf numFmtId="0" fontId="2" fillId="0" borderId="95"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1" xfId="0" applyFont="1" applyFill="1" applyBorder="1" applyAlignment="1">
      <alignment horizontal="right" vertical="center"/>
    </xf>
    <xf numFmtId="194" fontId="2" fillId="39" borderId="23" xfId="0" applyNumberFormat="1" applyFont="1" applyFill="1" applyBorder="1" applyAlignment="1">
      <alignment horizontal="right" vertical="center"/>
    </xf>
    <xf numFmtId="194" fontId="2" fillId="39" borderId="47" xfId="0" applyNumberFormat="1" applyFont="1" applyFill="1" applyBorder="1" applyAlignment="1">
      <alignment horizontal="right" vertical="center"/>
    </xf>
    <xf numFmtId="194" fontId="2" fillId="39" borderId="0" xfId="0" applyNumberFormat="1" applyFont="1" applyFill="1" applyBorder="1" applyAlignment="1">
      <alignment horizontal="right" vertical="center"/>
    </xf>
    <xf numFmtId="194" fontId="2" fillId="39" borderId="99" xfId="0" applyNumberFormat="1" applyFont="1" applyFill="1" applyBorder="1" applyAlignment="1">
      <alignment horizontal="right" vertical="center"/>
    </xf>
    <xf numFmtId="0" fontId="2" fillId="39" borderId="22" xfId="0" applyFont="1" applyFill="1" applyBorder="1" applyAlignment="1">
      <alignment horizontal="right" vertical="center"/>
    </xf>
    <xf numFmtId="0" fontId="2" fillId="39" borderId="46" xfId="0" applyFont="1" applyFill="1" applyBorder="1" applyAlignment="1">
      <alignment horizontal="right" vertical="center"/>
    </xf>
    <xf numFmtId="0" fontId="2" fillId="39" borderId="23" xfId="0" applyFont="1" applyFill="1" applyBorder="1" applyAlignment="1">
      <alignment horizontal="right" vertical="center"/>
    </xf>
    <xf numFmtId="194" fontId="2" fillId="39" borderId="62" xfId="0" applyNumberFormat="1" applyFont="1" applyFill="1" applyBorder="1" applyAlignment="1">
      <alignment horizontal="right" vertical="center"/>
    </xf>
    <xf numFmtId="194" fontId="2" fillId="39" borderId="91" xfId="0" applyNumberFormat="1" applyFont="1" applyFill="1" applyBorder="1" applyAlignment="1">
      <alignment horizontal="right" vertical="center"/>
    </xf>
    <xf numFmtId="194" fontId="2" fillId="39" borderId="25" xfId="0" applyNumberFormat="1" applyFont="1" applyFill="1" applyBorder="1" applyAlignment="1">
      <alignment horizontal="right" vertical="center"/>
    </xf>
    <xf numFmtId="194" fontId="2" fillId="39" borderId="112" xfId="0" applyNumberFormat="1" applyFont="1" applyFill="1" applyBorder="1" applyAlignment="1">
      <alignment horizontal="right" vertical="center"/>
    </xf>
    <xf numFmtId="0" fontId="2" fillId="39" borderId="65" xfId="0" applyFont="1" applyFill="1" applyBorder="1" applyAlignment="1">
      <alignment horizontal="right" vertical="center"/>
    </xf>
    <xf numFmtId="0" fontId="2" fillId="39" borderId="66" xfId="0" applyFont="1" applyFill="1" applyBorder="1" applyAlignment="1">
      <alignment horizontal="right" vertical="center"/>
    </xf>
    <xf numFmtId="0" fontId="2" fillId="39" borderId="62" xfId="0" applyFont="1" applyFill="1" applyBorder="1" applyAlignment="1">
      <alignment horizontal="right" vertical="center"/>
    </xf>
    <xf numFmtId="194" fontId="2" fillId="39" borderId="72" xfId="0" applyNumberFormat="1" applyFont="1" applyFill="1" applyBorder="1" applyAlignment="1">
      <alignment horizontal="right" vertical="center"/>
    </xf>
    <xf numFmtId="194" fontId="2" fillId="39" borderId="113" xfId="0" applyNumberFormat="1" applyFont="1" applyFill="1" applyBorder="1" applyAlignment="1">
      <alignment horizontal="right" vertical="center"/>
    </xf>
    <xf numFmtId="194" fontId="2" fillId="39" borderId="27" xfId="0" applyNumberFormat="1" applyFont="1" applyFill="1" applyBorder="1" applyAlignment="1">
      <alignment horizontal="right" vertical="center"/>
    </xf>
    <xf numFmtId="194" fontId="2" fillId="39" borderId="114" xfId="0" applyNumberFormat="1" applyFont="1" applyFill="1" applyBorder="1" applyAlignment="1">
      <alignment horizontal="right" vertical="center"/>
    </xf>
    <xf numFmtId="0" fontId="2" fillId="39" borderId="68" xfId="0" applyFont="1" applyFill="1" applyBorder="1" applyAlignment="1">
      <alignment horizontal="right" vertical="center"/>
    </xf>
    <xf numFmtId="0" fontId="2" fillId="39" borderId="70" xfId="0" applyFont="1" applyFill="1" applyBorder="1" applyAlignment="1">
      <alignment horizontal="right" vertical="center"/>
    </xf>
    <xf numFmtId="0" fontId="2" fillId="39" borderId="72" xfId="0" applyFont="1" applyFill="1" applyBorder="1" applyAlignment="1">
      <alignment horizontal="right" vertical="center"/>
    </xf>
    <xf numFmtId="194" fontId="2" fillId="0" borderId="38" xfId="0" applyNumberFormat="1" applyFont="1" applyFill="1" applyBorder="1" applyAlignment="1">
      <alignment horizontal="right" vertical="center"/>
    </xf>
    <xf numFmtId="194" fontId="2" fillId="0" borderId="79" xfId="0" applyNumberFormat="1" applyFont="1" applyFill="1" applyBorder="1" applyAlignment="1">
      <alignment horizontal="right" vertical="center"/>
    </xf>
    <xf numFmtId="194" fontId="2" fillId="0" borderId="28" xfId="0" applyNumberFormat="1" applyFont="1" applyFill="1" applyBorder="1" applyAlignment="1">
      <alignment horizontal="right" vertical="center"/>
    </xf>
    <xf numFmtId="194" fontId="2" fillId="0" borderId="115" xfId="0" applyNumberFormat="1" applyFont="1" applyFill="1" applyBorder="1" applyAlignment="1">
      <alignment horizontal="right" vertical="center"/>
    </xf>
    <xf numFmtId="0" fontId="2" fillId="39" borderId="36" xfId="0" applyFont="1" applyFill="1" applyBorder="1" applyAlignment="1">
      <alignment horizontal="right" vertical="center"/>
    </xf>
    <xf numFmtId="0" fontId="2" fillId="39" borderId="37" xfId="0" applyFont="1" applyFill="1" applyBorder="1" applyAlignment="1">
      <alignment horizontal="right" vertical="center"/>
    </xf>
    <xf numFmtId="0" fontId="2" fillId="0" borderId="89" xfId="0" applyFont="1" applyFill="1" applyBorder="1" applyAlignment="1">
      <alignment horizontal="right" vertical="center"/>
    </xf>
    <xf numFmtId="0" fontId="2" fillId="0" borderId="37" xfId="0" applyFont="1" applyFill="1" applyBorder="1" applyAlignment="1">
      <alignment horizontal="right" vertical="center"/>
    </xf>
    <xf numFmtId="0" fontId="2" fillId="0" borderId="80"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25" xfId="33" applyFont="1" applyFill="1" applyBorder="1" applyAlignment="1">
      <alignment horizontal="left" vertical="center" wrapText="1"/>
      <protection/>
    </xf>
    <xf numFmtId="194" fontId="2" fillId="0" borderId="46" xfId="0" applyNumberFormat="1" applyFont="1" applyFill="1" applyBorder="1" applyAlignment="1">
      <alignment horizontal="right" vertical="center"/>
    </xf>
    <xf numFmtId="194" fontId="2" fillId="0" borderId="21" xfId="0" applyNumberFormat="1" applyFont="1" applyFill="1" applyBorder="1" applyAlignment="1">
      <alignment horizontal="right" vertical="center"/>
    </xf>
    <xf numFmtId="194" fontId="2" fillId="0" borderId="50" xfId="0" applyNumberFormat="1" applyFont="1" applyFill="1" applyBorder="1" applyAlignment="1">
      <alignment horizontal="right" vertical="center"/>
    </xf>
    <xf numFmtId="194" fontId="2" fillId="0" borderId="53" xfId="0" applyNumberFormat="1" applyFont="1" applyFill="1" applyBorder="1" applyAlignment="1">
      <alignment horizontal="right" vertical="center"/>
    </xf>
    <xf numFmtId="0" fontId="2" fillId="0" borderId="33" xfId="33" applyFont="1" applyFill="1" applyBorder="1" applyAlignment="1">
      <alignment horizontal="left" vertical="center" wrapText="1"/>
      <protection/>
    </xf>
    <xf numFmtId="194" fontId="2" fillId="39" borderId="46" xfId="0" applyNumberFormat="1" applyFont="1" applyFill="1" applyBorder="1" applyAlignment="1">
      <alignment horizontal="right" vertical="center"/>
    </xf>
    <xf numFmtId="194" fontId="2" fillId="39" borderId="21" xfId="0" applyNumberFormat="1" applyFont="1" applyFill="1" applyBorder="1" applyAlignment="1">
      <alignment horizontal="right" vertical="center"/>
    </xf>
    <xf numFmtId="194" fontId="2" fillId="39" borderId="66" xfId="0" applyNumberFormat="1" applyFont="1" applyFill="1" applyBorder="1" applyAlignment="1">
      <alignment horizontal="right" vertical="center"/>
    </xf>
    <xf numFmtId="194" fontId="2" fillId="39" borderId="64" xfId="0" applyNumberFormat="1" applyFont="1" applyFill="1" applyBorder="1" applyAlignment="1">
      <alignment horizontal="right" vertical="center"/>
    </xf>
    <xf numFmtId="194" fontId="2" fillId="0" borderId="80" xfId="0" applyNumberFormat="1" applyFont="1" applyFill="1" applyBorder="1" applyAlignment="1">
      <alignment horizontal="right" vertical="center"/>
    </xf>
    <xf numFmtId="194" fontId="2" fillId="0" borderId="37" xfId="0" applyNumberFormat="1" applyFont="1" applyFill="1" applyBorder="1" applyAlignment="1">
      <alignment horizontal="right" vertical="center"/>
    </xf>
    <xf numFmtId="194" fontId="2" fillId="39" borderId="47" xfId="33" applyNumberFormat="1" applyFont="1" applyFill="1" applyBorder="1" applyAlignment="1">
      <alignment horizontal="right" vertical="center"/>
      <protection/>
    </xf>
    <xf numFmtId="194" fontId="2" fillId="39" borderId="46" xfId="33" applyNumberFormat="1" applyFont="1" applyFill="1" applyBorder="1" applyAlignment="1">
      <alignment horizontal="right" vertical="center"/>
      <protection/>
    </xf>
    <xf numFmtId="194" fontId="2" fillId="39" borderId="72" xfId="33" applyNumberFormat="1" applyFont="1" applyFill="1" applyBorder="1" applyAlignment="1">
      <alignment horizontal="right" vertical="center"/>
      <protection/>
    </xf>
    <xf numFmtId="194" fontId="2" fillId="39" borderId="113" xfId="33" applyNumberFormat="1" applyFont="1" applyFill="1" applyBorder="1" applyAlignment="1">
      <alignment horizontal="right" vertical="center"/>
      <protection/>
    </xf>
    <xf numFmtId="194" fontId="2" fillId="39" borderId="70" xfId="33" applyNumberFormat="1" applyFont="1" applyFill="1" applyBorder="1" applyAlignment="1">
      <alignment horizontal="right" vertical="center"/>
      <protection/>
    </xf>
    <xf numFmtId="194" fontId="2" fillId="39" borderId="27" xfId="33" applyNumberFormat="1" applyFont="1" applyFill="1" applyBorder="1" applyAlignment="1">
      <alignment horizontal="right" vertical="center"/>
      <protection/>
    </xf>
    <xf numFmtId="194" fontId="2" fillId="39" borderId="70" xfId="0" applyNumberFormat="1" applyFont="1" applyFill="1" applyBorder="1" applyAlignment="1">
      <alignment horizontal="right" vertical="center"/>
    </xf>
    <xf numFmtId="0" fontId="3" fillId="0" borderId="12" xfId="33" applyFont="1" applyFill="1" applyBorder="1" applyAlignment="1">
      <alignment horizontal="center" textRotation="90"/>
      <protection/>
    </xf>
    <xf numFmtId="0" fontId="2" fillId="0" borderId="16" xfId="33" applyFont="1" applyFill="1" applyBorder="1" applyAlignment="1">
      <alignment horizontal="center" textRotation="90"/>
      <protection/>
    </xf>
    <xf numFmtId="0" fontId="2" fillId="0" borderId="116" xfId="33" applyFont="1" applyFill="1" applyBorder="1" applyAlignment="1">
      <alignment horizontal="center" textRotation="90"/>
      <protection/>
    </xf>
    <xf numFmtId="0" fontId="3" fillId="0" borderId="117" xfId="33" applyFont="1" applyFill="1" applyBorder="1" applyAlignment="1">
      <alignment horizontal="center" textRotation="90"/>
      <protection/>
    </xf>
    <xf numFmtId="0" fontId="2" fillId="0" borderId="118" xfId="33" applyFont="1" applyFill="1" applyBorder="1" applyAlignment="1">
      <alignment horizontal="center" textRotation="90"/>
      <protection/>
    </xf>
    <xf numFmtId="0" fontId="3" fillId="0" borderId="119" xfId="33" applyFont="1" applyFill="1" applyBorder="1" applyAlignment="1">
      <alignment horizontal="center" textRotation="90"/>
      <protection/>
    </xf>
    <xf numFmtId="0" fontId="3" fillId="0" borderId="23" xfId="33" applyFont="1" applyFill="1" applyBorder="1" applyAlignment="1">
      <alignment horizontal="center" textRotation="90"/>
      <protection/>
    </xf>
    <xf numFmtId="0" fontId="2" fillId="0" borderId="0" xfId="33" applyFont="1" applyFill="1" applyBorder="1" applyAlignment="1">
      <alignment horizontal="center" textRotation="90"/>
      <protection/>
    </xf>
    <xf numFmtId="0" fontId="2" fillId="0" borderId="46" xfId="33" applyFont="1" applyFill="1" applyBorder="1" applyAlignment="1">
      <alignment horizontal="center" textRotation="90"/>
      <protection/>
    </xf>
    <xf numFmtId="0" fontId="2" fillId="0" borderId="23" xfId="33" applyFont="1" applyFill="1" applyBorder="1" applyAlignment="1">
      <alignment horizontal="center" textRotation="90"/>
      <protection/>
    </xf>
    <xf numFmtId="0" fontId="2" fillId="0" borderId="22" xfId="33" applyFont="1" applyFill="1" applyBorder="1" applyAlignment="1">
      <alignment horizontal="center" textRotation="90"/>
      <protection/>
    </xf>
    <xf numFmtId="0" fontId="2" fillId="0" borderId="47" xfId="33" applyFont="1" applyFill="1" applyBorder="1" applyAlignment="1">
      <alignment horizontal="center" textRotation="90"/>
      <protection/>
    </xf>
    <xf numFmtId="0" fontId="3" fillId="0" borderId="77" xfId="33" applyFont="1" applyFill="1" applyBorder="1" applyAlignment="1">
      <alignment horizontal="center" textRotation="90"/>
      <protection/>
    </xf>
    <xf numFmtId="0" fontId="6" fillId="0" borderId="11" xfId="0" applyFont="1" applyBorder="1" applyAlignment="1">
      <alignment horizontal="center" textRotation="90"/>
    </xf>
    <xf numFmtId="0" fontId="2" fillId="0" borderId="10" xfId="33" applyFont="1" applyFill="1" applyBorder="1" applyAlignment="1">
      <alignment horizontal="center" textRotation="90" wrapText="1"/>
      <protection/>
    </xf>
    <xf numFmtId="0" fontId="2" fillId="0" borderId="13" xfId="33" applyFont="1" applyFill="1" applyBorder="1" applyAlignment="1">
      <alignment horizontal="center" textRotation="90" wrapText="1"/>
      <protection/>
    </xf>
    <xf numFmtId="0" fontId="3" fillId="0" borderId="11" xfId="33" applyFont="1" applyFill="1" applyBorder="1" applyAlignment="1">
      <alignment horizontal="center" textRotation="90" wrapText="1"/>
      <protection/>
    </xf>
    <xf numFmtId="0" fontId="3" fillId="0" borderId="10" xfId="33" applyFont="1" applyFill="1" applyBorder="1" applyAlignment="1">
      <alignment horizontal="center" textRotation="90" wrapText="1"/>
      <protection/>
    </xf>
    <xf numFmtId="0" fontId="2" fillId="0" borderId="120" xfId="33" applyFont="1" applyFill="1" applyBorder="1" applyAlignment="1">
      <alignment horizontal="center" textRotation="90" wrapText="1"/>
      <protection/>
    </xf>
    <xf numFmtId="0" fontId="2" fillId="0" borderId="10" xfId="33" applyFont="1" applyFill="1" applyBorder="1" applyAlignment="1">
      <alignment horizontal="center" textRotation="90"/>
      <protection/>
    </xf>
    <xf numFmtId="0" fontId="3" fillId="0" borderId="121" xfId="33" applyFont="1" applyFill="1" applyBorder="1" applyAlignment="1">
      <alignment horizontal="center" textRotation="90"/>
      <protection/>
    </xf>
    <xf numFmtId="0" fontId="2" fillId="34" borderId="94" xfId="33" applyFont="1" applyFill="1" applyBorder="1" applyAlignment="1">
      <alignment horizontal="left" vertical="center"/>
      <protection/>
    </xf>
    <xf numFmtId="0" fontId="2" fillId="34" borderId="93" xfId="33" applyFont="1" applyFill="1" applyBorder="1" applyAlignment="1">
      <alignment horizontal="left" vertical="center"/>
      <protection/>
    </xf>
    <xf numFmtId="0" fontId="2" fillId="34" borderId="36" xfId="33" applyFont="1" applyFill="1" applyBorder="1" applyAlignment="1">
      <alignment horizontal="left" vertical="center"/>
      <protection/>
    </xf>
    <xf numFmtId="0" fontId="119" fillId="34" borderId="30" xfId="0" applyFont="1" applyFill="1" applyBorder="1" applyAlignment="1">
      <alignment vertical="center"/>
    </xf>
    <xf numFmtId="0" fontId="3" fillId="34" borderId="10" xfId="33" applyFont="1" applyFill="1" applyBorder="1" applyAlignment="1">
      <alignment vertical="center" wrapText="1"/>
      <protection/>
    </xf>
    <xf numFmtId="0" fontId="3" fillId="34" borderId="0" xfId="33" applyFont="1" applyFill="1" applyBorder="1" applyAlignment="1">
      <alignment vertical="center" wrapText="1"/>
      <protection/>
    </xf>
    <xf numFmtId="0" fontId="3" fillId="34" borderId="0" xfId="33" applyFont="1" applyFill="1" applyBorder="1" applyAlignment="1">
      <alignment vertical="center"/>
      <protection/>
    </xf>
    <xf numFmtId="0" fontId="2" fillId="34" borderId="62" xfId="33" applyFill="1" applyBorder="1" applyAlignment="1">
      <alignment horizontal="left" vertical="center" wrapText="1"/>
      <protection/>
    </xf>
    <xf numFmtId="0" fontId="2" fillId="34" borderId="49" xfId="33" applyFill="1" applyBorder="1" applyAlignment="1">
      <alignment horizontal="left" vertical="center" wrapText="1"/>
      <protection/>
    </xf>
    <xf numFmtId="0" fontId="2" fillId="34" borderId="23" xfId="33" applyFill="1" applyBorder="1" applyAlignment="1">
      <alignment horizontal="left" vertical="center" wrapText="1"/>
      <protection/>
    </xf>
    <xf numFmtId="0" fontId="2" fillId="34" borderId="0" xfId="33" applyFont="1" applyFill="1" applyBorder="1" applyAlignment="1">
      <alignment horizontal="left" vertical="center" wrapText="1"/>
      <protection/>
    </xf>
    <xf numFmtId="0" fontId="0" fillId="0" borderId="10" xfId="0" applyBorder="1" applyAlignment="1">
      <alignment vertical="center"/>
    </xf>
    <xf numFmtId="0" fontId="2" fillId="39" borderId="111" xfId="0" applyFont="1" applyFill="1" applyBorder="1" applyAlignment="1">
      <alignment horizontal="right" vertical="center"/>
    </xf>
    <xf numFmtId="0" fontId="2" fillId="39" borderId="11" xfId="0" applyFont="1" applyFill="1" applyBorder="1" applyAlignment="1">
      <alignment horizontal="right" vertical="center"/>
    </xf>
    <xf numFmtId="0" fontId="2" fillId="39" borderId="122" xfId="0" applyFont="1" applyFill="1" applyBorder="1" applyAlignment="1">
      <alignment horizontal="right" vertical="center"/>
    </xf>
    <xf numFmtId="0" fontId="129" fillId="34" borderId="34" xfId="33" applyFont="1" applyFill="1" applyBorder="1" applyAlignment="1">
      <alignment vertical="center"/>
      <protection/>
    </xf>
    <xf numFmtId="0" fontId="130" fillId="34" borderId="101" xfId="33" applyFont="1" applyFill="1" applyBorder="1" applyAlignment="1">
      <alignment vertical="center"/>
      <protection/>
    </xf>
    <xf numFmtId="0" fontId="129" fillId="34" borderId="100" xfId="33" applyFont="1" applyFill="1" applyBorder="1" applyAlignment="1">
      <alignment vertical="center"/>
      <protection/>
    </xf>
    <xf numFmtId="0" fontId="130" fillId="34" borderId="93" xfId="33" applyFont="1" applyFill="1" applyBorder="1" applyAlignment="1">
      <alignment vertical="center"/>
      <protection/>
    </xf>
    <xf numFmtId="0" fontId="129" fillId="34" borderId="26" xfId="33" applyFont="1" applyFill="1" applyBorder="1" applyAlignment="1">
      <alignment vertical="center"/>
      <protection/>
    </xf>
    <xf numFmtId="0" fontId="130" fillId="34" borderId="34" xfId="33" applyFont="1" applyFill="1" applyBorder="1" applyAlignment="1">
      <alignment vertical="center"/>
      <protection/>
    </xf>
    <xf numFmtId="0" fontId="129" fillId="34" borderId="0" xfId="33" applyFont="1" applyFill="1" applyBorder="1" applyAlignment="1">
      <alignment vertical="center"/>
      <protection/>
    </xf>
    <xf numFmtId="0" fontId="129" fillId="34" borderId="106" xfId="33" applyFont="1" applyFill="1" applyBorder="1" applyAlignment="1">
      <alignment vertical="center"/>
      <protection/>
    </xf>
    <xf numFmtId="0" fontId="131" fillId="34" borderId="27" xfId="33" applyFont="1" applyFill="1" applyBorder="1" applyAlignment="1">
      <alignment vertical="center"/>
      <protection/>
    </xf>
    <xf numFmtId="0" fontId="130" fillId="34" borderId="36" xfId="33" applyFont="1" applyFill="1" applyBorder="1" applyAlignment="1">
      <alignment vertical="center"/>
      <protection/>
    </xf>
    <xf numFmtId="0" fontId="129" fillId="34" borderId="28" xfId="33" applyFont="1" applyFill="1" applyBorder="1" applyAlignment="1">
      <alignment vertical="center"/>
      <protection/>
    </xf>
    <xf numFmtId="0" fontId="130" fillId="0" borderId="16" xfId="0" applyFont="1" applyBorder="1" applyAlignment="1">
      <alignment horizontal="left"/>
    </xf>
    <xf numFmtId="0" fontId="132" fillId="0" borderId="16" xfId="0" applyFont="1" applyBorder="1" applyAlignment="1">
      <alignment horizontal="center"/>
    </xf>
    <xf numFmtId="0" fontId="130" fillId="0" borderId="16" xfId="0" applyFont="1" applyBorder="1" applyAlignment="1">
      <alignment horizontal="center"/>
    </xf>
    <xf numFmtId="0" fontId="129" fillId="0" borderId="16" xfId="0" applyFont="1" applyBorder="1" applyAlignment="1">
      <alignment horizontal="center"/>
    </xf>
    <xf numFmtId="0" fontId="129" fillId="0" borderId="0" xfId="0" applyFont="1" applyBorder="1" applyAlignment="1">
      <alignment horizontal="left" vertical="center"/>
    </xf>
    <xf numFmtId="0" fontId="129" fillId="0" borderId="0" xfId="0" applyFont="1" applyBorder="1" applyAlignment="1">
      <alignment horizontal="center"/>
    </xf>
    <xf numFmtId="0" fontId="129" fillId="0" borderId="0" xfId="0" applyFont="1" applyBorder="1" applyAlignment="1">
      <alignment horizontal="center" vertical="center"/>
    </xf>
    <xf numFmtId="0" fontId="129" fillId="0" borderId="88" xfId="0" applyFont="1" applyBorder="1" applyAlignment="1">
      <alignment horizontal="center"/>
    </xf>
    <xf numFmtId="0" fontId="130" fillId="0" borderId="22" xfId="0" applyFont="1" applyBorder="1" applyAlignment="1">
      <alignment horizontal="center" textRotation="90"/>
    </xf>
    <xf numFmtId="0" fontId="129" fillId="0" borderId="21" xfId="0" applyFont="1" applyBorder="1" applyAlignment="1">
      <alignment horizontal="center" textRotation="90"/>
    </xf>
    <xf numFmtId="0" fontId="129" fillId="0" borderId="22" xfId="0" applyFont="1" applyBorder="1" applyAlignment="1">
      <alignment horizontal="center" textRotation="90"/>
    </xf>
    <xf numFmtId="0" fontId="130" fillId="0" borderId="23" xfId="0" applyFont="1" applyBorder="1" applyAlignment="1">
      <alignment horizontal="center" textRotation="90"/>
    </xf>
    <xf numFmtId="0" fontId="129" fillId="0" borderId="22" xfId="0" applyFont="1" applyBorder="1" applyAlignment="1">
      <alignment horizontal="center" textRotation="90" wrapText="1"/>
    </xf>
    <xf numFmtId="0" fontId="129" fillId="0" borderId="21" xfId="0" applyFont="1" applyBorder="1" applyAlignment="1">
      <alignment horizontal="center" textRotation="90" wrapText="1"/>
    </xf>
    <xf numFmtId="0" fontId="129" fillId="0" borderId="23" xfId="0" applyFont="1" applyBorder="1" applyAlignment="1">
      <alignment horizontal="center" textRotation="90" wrapText="1"/>
    </xf>
    <xf numFmtId="0" fontId="130" fillId="0" borderId="16" xfId="0" applyFont="1" applyBorder="1" applyAlignment="1">
      <alignment vertical="center"/>
    </xf>
    <xf numFmtId="0" fontId="132" fillId="0" borderId="16" xfId="0" applyFont="1" applyBorder="1" applyAlignment="1">
      <alignment/>
    </xf>
    <xf numFmtId="0" fontId="132" fillId="0" borderId="16" xfId="0" applyFont="1" applyBorder="1" applyAlignment="1">
      <alignment/>
    </xf>
    <xf numFmtId="0" fontId="133" fillId="0" borderId="16" xfId="0" applyFont="1" applyBorder="1" applyAlignment="1">
      <alignment/>
    </xf>
    <xf numFmtId="0" fontId="133" fillId="0" borderId="123" xfId="0" applyFont="1" applyBorder="1" applyAlignment="1">
      <alignment/>
    </xf>
    <xf numFmtId="0" fontId="129" fillId="0" borderId="0" xfId="0" applyFont="1" applyAlignment="1">
      <alignment horizontal="left" vertical="center"/>
    </xf>
    <xf numFmtId="0" fontId="129" fillId="0" borderId="0" xfId="0" applyFont="1" applyAlignment="1">
      <alignment horizontal="center" vertical="center"/>
    </xf>
    <xf numFmtId="0" fontId="129" fillId="0" borderId="89" xfId="0" applyFont="1" applyBorder="1" applyAlignment="1">
      <alignment horizontal="center" textRotation="90" wrapText="1"/>
    </xf>
    <xf numFmtId="0" fontId="129" fillId="0" borderId="37" xfId="0" applyFont="1" applyBorder="1" applyAlignment="1">
      <alignment horizontal="center" textRotation="90" wrapText="1"/>
    </xf>
    <xf numFmtId="0" fontId="129" fillId="0" borderId="124" xfId="0" applyFont="1" applyBorder="1" applyAlignment="1">
      <alignment horizontal="center" textRotation="90" wrapText="1"/>
    </xf>
    <xf numFmtId="0" fontId="129" fillId="0" borderId="38" xfId="0" applyFont="1" applyBorder="1" applyAlignment="1">
      <alignment horizontal="center" textRotation="90" wrapText="1"/>
    </xf>
    <xf numFmtId="0" fontId="129" fillId="0" borderId="125" xfId="0" applyFont="1" applyBorder="1" applyAlignment="1">
      <alignment horizontal="center" textRotation="90" wrapText="1"/>
    </xf>
    <xf numFmtId="0" fontId="130" fillId="34" borderId="92" xfId="0" applyFont="1" applyFill="1" applyBorder="1" applyAlignment="1">
      <alignment vertical="center"/>
    </xf>
    <xf numFmtId="0" fontId="134" fillId="34" borderId="0" xfId="0" applyFont="1" applyFill="1" applyBorder="1" applyAlignment="1">
      <alignment vertical="center" wrapText="1"/>
    </xf>
    <xf numFmtId="0" fontId="131" fillId="34" borderId="25" xfId="33" applyFont="1" applyFill="1" applyBorder="1" applyAlignment="1">
      <alignment vertical="center"/>
      <protection/>
    </xf>
    <xf numFmtId="0" fontId="129" fillId="0" borderId="18" xfId="0" applyFont="1" applyBorder="1" applyAlignment="1">
      <alignment vertical="center"/>
    </xf>
    <xf numFmtId="0" fontId="135" fillId="0" borderId="111" xfId="0" applyFont="1" applyBorder="1" applyAlignment="1">
      <alignment vertical="center"/>
    </xf>
    <xf numFmtId="0" fontId="131" fillId="34" borderId="126" xfId="33" applyFont="1" applyFill="1" applyBorder="1" applyAlignment="1">
      <alignment horizontal="left" vertical="center"/>
      <protection/>
    </xf>
    <xf numFmtId="0" fontId="129" fillId="34" borderId="127" xfId="33" applyFont="1" applyFill="1" applyBorder="1" applyAlignment="1">
      <alignment horizontal="left" vertical="center" wrapText="1"/>
      <protection/>
    </xf>
    <xf numFmtId="0" fontId="129" fillId="34" borderId="93" xfId="33" applyFont="1" applyFill="1" applyBorder="1" applyAlignment="1">
      <alignment horizontal="right" vertical="center"/>
      <protection/>
    </xf>
    <xf numFmtId="0" fontId="129" fillId="34" borderId="54" xfId="33" applyFont="1" applyFill="1" applyBorder="1" applyAlignment="1">
      <alignment horizontal="left" vertical="center" wrapText="1"/>
      <protection/>
    </xf>
    <xf numFmtId="0" fontId="129" fillId="34" borderId="36" xfId="33" applyFont="1" applyFill="1" applyBorder="1" applyAlignment="1">
      <alignment horizontal="right" vertical="center"/>
      <protection/>
    </xf>
    <xf numFmtId="0" fontId="129" fillId="34" borderId="89" xfId="33" applyFont="1" applyFill="1" applyBorder="1" applyAlignment="1">
      <alignment horizontal="left" vertical="center" wrapText="1"/>
      <protection/>
    </xf>
    <xf numFmtId="0" fontId="20" fillId="0" borderId="128" xfId="33" applyFont="1" applyFill="1" applyBorder="1" applyAlignment="1">
      <alignment horizontal="left" vertical="center"/>
      <protection/>
    </xf>
    <xf numFmtId="0" fontId="3" fillId="0" borderId="88" xfId="33" applyFont="1" applyFill="1" applyBorder="1" applyAlignment="1">
      <alignment horizontal="right" textRotation="90"/>
      <protection/>
    </xf>
    <xf numFmtId="0" fontId="4" fillId="0" borderId="117" xfId="33" applyFont="1" applyFill="1" applyBorder="1" applyAlignment="1">
      <alignment horizontal="right" vertical="top" wrapText="1"/>
      <protection/>
    </xf>
    <xf numFmtId="0" fontId="2" fillId="35" borderId="117" xfId="33" applyFill="1" applyBorder="1" applyAlignment="1">
      <alignment wrapText="1"/>
      <protection/>
    </xf>
    <xf numFmtId="0" fontId="20" fillId="0" borderId="128" xfId="33" applyFont="1" applyFill="1" applyBorder="1" applyAlignment="1">
      <alignment horizontal="center" vertical="center" wrapText="1"/>
      <protection/>
    </xf>
    <xf numFmtId="194" fontId="0" fillId="0" borderId="0" xfId="0" applyNumberFormat="1" applyAlignment="1">
      <alignment/>
    </xf>
    <xf numFmtId="1" fontId="2" fillId="0" borderId="44" xfId="33" applyNumberFormat="1" applyFont="1" applyFill="1" applyBorder="1" applyAlignment="1">
      <alignment horizontal="right" vertical="center"/>
      <protection/>
    </xf>
    <xf numFmtId="1" fontId="2" fillId="0" borderId="129" xfId="33" applyNumberFormat="1" applyFont="1" applyFill="1" applyBorder="1" applyAlignment="1">
      <alignment horizontal="right" vertical="center"/>
      <protection/>
    </xf>
    <xf numFmtId="1" fontId="2" fillId="0" borderId="17" xfId="33" applyNumberFormat="1" applyFont="1" applyFill="1" applyBorder="1" applyAlignment="1">
      <alignment horizontal="right" vertical="center"/>
      <protection/>
    </xf>
    <xf numFmtId="1" fontId="2" fillId="0" borderId="57" xfId="33" applyNumberFormat="1" applyFont="1" applyFill="1" applyBorder="1" applyAlignment="1">
      <alignment horizontal="right" vertical="center"/>
      <protection/>
    </xf>
    <xf numFmtId="1" fontId="2" fillId="0" borderId="10" xfId="0" applyNumberFormat="1" applyFont="1" applyFill="1" applyBorder="1" applyAlignment="1">
      <alignment horizontal="right" vertical="center"/>
    </xf>
    <xf numFmtId="1" fontId="2" fillId="0" borderId="17" xfId="0" applyNumberFormat="1" applyFont="1" applyFill="1" applyBorder="1" applyAlignment="1">
      <alignment horizontal="right" vertical="center"/>
    </xf>
    <xf numFmtId="1" fontId="2" fillId="0" borderId="14" xfId="0" applyNumberFormat="1" applyFont="1" applyFill="1" applyBorder="1" applyAlignment="1">
      <alignment horizontal="right" vertical="center"/>
    </xf>
    <xf numFmtId="1" fontId="2" fillId="0" borderId="56" xfId="33" applyNumberFormat="1" applyFont="1" applyFill="1" applyBorder="1" applyAlignment="1">
      <alignment horizontal="right" vertical="center"/>
      <protection/>
    </xf>
    <xf numFmtId="1" fontId="2" fillId="0" borderId="56" xfId="0" applyNumberFormat="1" applyFont="1" applyFill="1" applyBorder="1" applyAlignment="1">
      <alignment horizontal="right" vertical="center"/>
    </xf>
    <xf numFmtId="1" fontId="2" fillId="0" borderId="51" xfId="33" applyNumberFormat="1" applyFont="1" applyFill="1" applyBorder="1" applyAlignment="1">
      <alignment horizontal="right" vertical="center"/>
      <protection/>
    </xf>
    <xf numFmtId="1" fontId="2" fillId="0" borderId="26" xfId="33" applyNumberFormat="1" applyFont="1" applyFill="1" applyBorder="1" applyAlignment="1">
      <alignment horizontal="right" vertical="center"/>
      <protection/>
    </xf>
    <xf numFmtId="1" fontId="2" fillId="0" borderId="49" xfId="33" applyNumberFormat="1" applyFont="1" applyFill="1" applyBorder="1" applyAlignment="1">
      <alignment horizontal="right" vertical="center"/>
      <protection/>
    </xf>
    <xf numFmtId="1" fontId="2" fillId="0" borderId="50" xfId="33" applyNumberFormat="1" applyFont="1" applyFill="1" applyBorder="1" applyAlignment="1">
      <alignment horizontal="right" vertical="center"/>
      <protection/>
    </xf>
    <xf numFmtId="1" fontId="2" fillId="0" borderId="76" xfId="33" applyNumberFormat="1" applyFont="1" applyFill="1" applyBorder="1" applyAlignment="1">
      <alignment horizontal="right" vertical="center"/>
      <protection/>
    </xf>
    <xf numFmtId="1" fontId="2" fillId="0" borderId="32" xfId="33" applyNumberFormat="1" applyFont="1" applyFill="1" applyBorder="1" applyAlignment="1">
      <alignment horizontal="right" vertical="center"/>
      <protection/>
    </xf>
    <xf numFmtId="1" fontId="2" fillId="0" borderId="14" xfId="33" applyNumberFormat="1" applyFont="1" applyFill="1" applyBorder="1" applyAlignment="1">
      <alignment horizontal="right" vertical="center"/>
      <protection/>
    </xf>
    <xf numFmtId="1" fontId="2" fillId="0" borderId="11" xfId="33" applyNumberFormat="1" applyFont="1" applyFill="1" applyBorder="1" applyAlignment="1">
      <alignment horizontal="right" vertical="center"/>
      <protection/>
    </xf>
    <xf numFmtId="1" fontId="2" fillId="0" borderId="13" xfId="0" applyNumberFormat="1" applyFont="1" applyFill="1" applyBorder="1" applyAlignment="1">
      <alignment horizontal="right" vertical="center"/>
    </xf>
    <xf numFmtId="1" fontId="2" fillId="0" borderId="24" xfId="33" applyNumberFormat="1" applyFont="1" applyFill="1" applyBorder="1" applyAlignment="1">
      <alignment horizontal="right" vertical="center"/>
      <protection/>
    </xf>
    <xf numFmtId="1" fontId="2" fillId="0" borderId="42" xfId="33" applyNumberFormat="1" applyFont="1" applyFill="1" applyBorder="1" applyAlignment="1">
      <alignment horizontal="right" vertical="center"/>
      <protection/>
    </xf>
    <xf numFmtId="1" fontId="2" fillId="0" borderId="40" xfId="33" applyNumberFormat="1" applyFont="1" applyFill="1" applyBorder="1" applyAlignment="1">
      <alignment horizontal="right" vertical="center"/>
      <protection/>
    </xf>
    <xf numFmtId="1" fontId="2" fillId="0" borderId="58" xfId="33" applyNumberFormat="1" applyFont="1" applyFill="1" applyBorder="1" applyAlignment="1">
      <alignment horizontal="right" vertical="center"/>
      <protection/>
    </xf>
    <xf numFmtId="1" fontId="2" fillId="0" borderId="130" xfId="33" applyNumberFormat="1" applyFont="1" applyFill="1" applyBorder="1" applyAlignment="1">
      <alignment horizontal="right" vertical="center"/>
      <protection/>
    </xf>
    <xf numFmtId="1" fontId="2" fillId="0" borderId="131" xfId="33" applyNumberFormat="1" applyFont="1" applyFill="1" applyBorder="1" applyAlignment="1">
      <alignment horizontal="right" vertical="center"/>
      <protection/>
    </xf>
    <xf numFmtId="1" fontId="2" fillId="0" borderId="125" xfId="33" applyNumberFormat="1" applyFont="1" applyFill="1" applyBorder="1" applyAlignment="1">
      <alignment horizontal="right" vertical="center"/>
      <protection/>
    </xf>
    <xf numFmtId="0" fontId="25" fillId="0" borderId="0" xfId="62" applyFont="1" applyFill="1" applyBorder="1">
      <alignment/>
      <protection/>
    </xf>
    <xf numFmtId="0" fontId="26" fillId="0" borderId="84" xfId="62" applyFont="1" applyFill="1" applyBorder="1" applyAlignment="1">
      <alignment horizontal="center" vertical="center"/>
      <protection/>
    </xf>
    <xf numFmtId="1" fontId="26" fillId="0" borderId="84" xfId="62" applyNumberFormat="1" applyFont="1" applyFill="1" applyBorder="1" applyAlignment="1">
      <alignment horizontal="center" vertical="center"/>
      <protection/>
    </xf>
    <xf numFmtId="1" fontId="26" fillId="0" borderId="30" xfId="62" applyNumberFormat="1" applyFont="1" applyFill="1" applyBorder="1" applyAlignment="1">
      <alignment horizontal="center" vertical="center"/>
      <protection/>
    </xf>
    <xf numFmtId="1" fontId="26" fillId="0" borderId="35" xfId="62" applyNumberFormat="1" applyFont="1" applyFill="1" applyBorder="1" applyAlignment="1">
      <alignment horizontal="center"/>
      <protection/>
    </xf>
    <xf numFmtId="1" fontId="26" fillId="0" borderId="84" xfId="62" applyNumberFormat="1" applyFont="1" applyFill="1" applyBorder="1" applyAlignment="1">
      <alignment horizontal="center"/>
      <protection/>
    </xf>
    <xf numFmtId="0" fontId="26" fillId="0" borderId="0" xfId="62" applyFont="1" applyFill="1" applyBorder="1" applyAlignment="1">
      <alignment horizontal="center"/>
      <protection/>
    </xf>
    <xf numFmtId="0" fontId="26" fillId="0" borderId="17" xfId="62" applyFont="1" applyFill="1" applyBorder="1" applyAlignment="1">
      <alignment horizontal="left" vertical="center" wrapText="1"/>
      <protection/>
    </xf>
    <xf numFmtId="202" fontId="26" fillId="0" borderId="17" xfId="62" applyNumberFormat="1" applyFont="1" applyFill="1" applyBorder="1" applyAlignment="1">
      <alignment horizontal="right" wrapText="1"/>
      <protection/>
    </xf>
    <xf numFmtId="202" fontId="26" fillId="0" borderId="11" xfId="62" applyNumberFormat="1" applyFont="1" applyFill="1" applyBorder="1" applyAlignment="1">
      <alignment horizontal="right" wrapText="1"/>
      <protection/>
    </xf>
    <xf numFmtId="202" fontId="26" fillId="0" borderId="17" xfId="62" applyNumberFormat="1" applyFont="1" applyFill="1" applyBorder="1" applyAlignment="1">
      <alignment horizontal="right"/>
      <protection/>
    </xf>
    <xf numFmtId="202" fontId="26" fillId="0" borderId="132" xfId="72" applyNumberFormat="1" applyFont="1" applyBorder="1" applyAlignment="1">
      <alignment horizontal="right"/>
    </xf>
    <xf numFmtId="0" fontId="26" fillId="0" borderId="11" xfId="62" applyFont="1" applyFill="1" applyBorder="1" applyAlignment="1">
      <alignment horizontal="left" vertical="center" wrapText="1"/>
      <protection/>
    </xf>
    <xf numFmtId="202" fontId="26" fillId="0" borderId="133" xfId="72" applyNumberFormat="1" applyFont="1" applyBorder="1" applyAlignment="1">
      <alignment horizontal="right"/>
    </xf>
    <xf numFmtId="0" fontId="26" fillId="0" borderId="0" xfId="62" applyFont="1" applyFill="1" applyBorder="1">
      <alignment/>
      <protection/>
    </xf>
    <xf numFmtId="0" fontId="25" fillId="0" borderId="11" xfId="62" applyFont="1" applyFill="1" applyBorder="1" applyAlignment="1">
      <alignment horizontal="left" vertical="center" wrapText="1"/>
      <protection/>
    </xf>
    <xf numFmtId="202" fontId="25" fillId="0" borderId="17" xfId="62" applyNumberFormat="1" applyFont="1" applyFill="1" applyBorder="1" applyAlignment="1">
      <alignment horizontal="right" wrapText="1"/>
      <protection/>
    </xf>
    <xf numFmtId="202" fontId="25" fillId="0" borderId="133" xfId="62" applyNumberFormat="1" applyFont="1" applyFill="1" applyBorder="1" applyAlignment="1">
      <alignment horizontal="right" wrapText="1"/>
      <protection/>
    </xf>
    <xf numFmtId="202" fontId="25" fillId="0" borderId="0" xfId="62" applyNumberFormat="1" applyFont="1" applyFill="1" applyBorder="1">
      <alignment/>
      <protection/>
    </xf>
    <xf numFmtId="202" fontId="136" fillId="0" borderId="17" xfId="62" applyNumberFormat="1" applyFont="1" applyFill="1" applyBorder="1" applyAlignment="1">
      <alignment horizontal="right" wrapText="1"/>
      <protection/>
    </xf>
    <xf numFmtId="202" fontId="25" fillId="0" borderId="133" xfId="62" applyNumberFormat="1" applyFont="1" applyFill="1" applyBorder="1" applyAlignment="1">
      <alignment horizontal="right"/>
      <protection/>
    </xf>
    <xf numFmtId="0" fontId="25" fillId="0" borderId="17" xfId="62" applyFont="1" applyFill="1" applyBorder="1">
      <alignment/>
      <protection/>
    </xf>
    <xf numFmtId="202" fontId="25" fillId="0" borderId="0" xfId="62" applyNumberFormat="1" applyFont="1" applyFill="1" applyBorder="1" applyAlignment="1">
      <alignment horizontal="right"/>
      <protection/>
    </xf>
    <xf numFmtId="0" fontId="25" fillId="0" borderId="17" xfId="62" applyFont="1" applyFill="1" applyBorder="1" applyAlignment="1">
      <alignment horizontal="left" vertical="center" wrapText="1"/>
      <protection/>
    </xf>
    <xf numFmtId="202" fontId="25" fillId="0" borderId="11" xfId="62" applyNumberFormat="1" applyFont="1" applyFill="1" applyBorder="1" applyAlignment="1">
      <alignment horizontal="right" wrapText="1"/>
      <protection/>
    </xf>
    <xf numFmtId="202" fontId="25" fillId="0" borderId="17" xfId="62" applyNumberFormat="1" applyFont="1" applyFill="1" applyBorder="1" applyAlignment="1">
      <alignment horizontal="right"/>
      <protection/>
    </xf>
    <xf numFmtId="0" fontId="137" fillId="0" borderId="17" xfId="62" applyFont="1" applyFill="1" applyBorder="1" applyAlignment="1">
      <alignment horizontal="left" vertical="center" wrapText="1"/>
      <protection/>
    </xf>
    <xf numFmtId="202" fontId="137" fillId="0" borderId="17" xfId="62" applyNumberFormat="1" applyFont="1" applyFill="1" applyBorder="1" applyAlignment="1">
      <alignment horizontal="right" wrapText="1"/>
      <protection/>
    </xf>
    <xf numFmtId="202" fontId="137" fillId="0" borderId="11" xfId="62" applyNumberFormat="1" applyFont="1" applyFill="1" applyBorder="1" applyAlignment="1">
      <alignment horizontal="right" wrapText="1"/>
      <protection/>
    </xf>
    <xf numFmtId="202" fontId="137" fillId="0" borderId="17" xfId="62" applyNumberFormat="1" applyFont="1" applyFill="1" applyBorder="1" applyAlignment="1">
      <alignment horizontal="right"/>
      <protection/>
    </xf>
    <xf numFmtId="202" fontId="137" fillId="0" borderId="133" xfId="62" applyNumberFormat="1" applyFont="1" applyFill="1" applyBorder="1" applyAlignment="1">
      <alignment horizontal="right"/>
      <protection/>
    </xf>
    <xf numFmtId="0" fontId="137" fillId="0" borderId="0" xfId="62" applyFont="1" applyFill="1" applyBorder="1">
      <alignment/>
      <protection/>
    </xf>
    <xf numFmtId="202" fontId="27" fillId="0" borderId="0" xfId="62" applyNumberFormat="1" applyFont="1" applyAlignment="1">
      <alignment horizontal="right"/>
      <protection/>
    </xf>
    <xf numFmtId="202" fontId="26" fillId="0" borderId="133" xfId="62" applyNumberFormat="1" applyFont="1" applyFill="1" applyBorder="1" applyAlignment="1">
      <alignment horizontal="right"/>
      <protection/>
    </xf>
    <xf numFmtId="0" fontId="25" fillId="40" borderId="17" xfId="62" applyFont="1" applyFill="1" applyBorder="1" applyAlignment="1">
      <alignment horizontal="left" vertical="center" wrapText="1"/>
      <protection/>
    </xf>
    <xf numFmtId="202" fontId="25" fillId="40" borderId="17" xfId="62" applyNumberFormat="1" applyFont="1" applyFill="1" applyBorder="1" applyAlignment="1">
      <alignment horizontal="right" wrapText="1"/>
      <protection/>
    </xf>
    <xf numFmtId="202" fontId="25" fillId="40" borderId="11" xfId="62" applyNumberFormat="1" applyFont="1" applyFill="1" applyBorder="1" applyAlignment="1">
      <alignment horizontal="right" wrapText="1"/>
      <protection/>
    </xf>
    <xf numFmtId="202" fontId="25" fillId="40" borderId="17" xfId="62" applyNumberFormat="1" applyFont="1" applyFill="1" applyBorder="1" applyAlignment="1">
      <alignment horizontal="right"/>
      <protection/>
    </xf>
    <xf numFmtId="202" fontId="25" fillId="40" borderId="133" xfId="62" applyNumberFormat="1" applyFont="1" applyFill="1" applyBorder="1" applyAlignment="1">
      <alignment horizontal="right"/>
      <protection/>
    </xf>
    <xf numFmtId="0" fontId="25" fillId="40" borderId="0" xfId="62" applyFont="1" applyFill="1" applyBorder="1">
      <alignment/>
      <protection/>
    </xf>
    <xf numFmtId="203" fontId="27" fillId="0" borderId="0" xfId="62" applyNumberFormat="1" applyFont="1" applyFill="1" applyAlignment="1">
      <alignment horizontal="right"/>
      <protection/>
    </xf>
    <xf numFmtId="202" fontId="25" fillId="0" borderId="133" xfId="62" applyNumberFormat="1" applyFont="1" applyFill="1" applyBorder="1">
      <alignment/>
      <protection/>
    </xf>
    <xf numFmtId="4" fontId="25" fillId="0" borderId="17" xfId="62" applyNumberFormat="1" applyFont="1" applyFill="1" applyBorder="1">
      <alignment/>
      <protection/>
    </xf>
    <xf numFmtId="202" fontId="26" fillId="0" borderId="0" xfId="62" applyNumberFormat="1" applyFont="1" applyFill="1" applyBorder="1" applyAlignment="1">
      <alignment horizontal="right"/>
      <protection/>
    </xf>
    <xf numFmtId="202" fontId="25" fillId="0" borderId="0" xfId="62" applyNumberFormat="1" applyFont="1" applyFill="1" applyBorder="1" applyAlignment="1">
      <alignment horizontal="left"/>
      <protection/>
    </xf>
    <xf numFmtId="0" fontId="25" fillId="0" borderId="0" xfId="62" applyFont="1" applyFill="1" applyBorder="1" applyAlignment="1">
      <alignment horizontal="left"/>
      <protection/>
    </xf>
    <xf numFmtId="0" fontId="25" fillId="0" borderId="0" xfId="62" applyFont="1" applyFill="1" applyBorder="1" applyAlignment="1">
      <alignment horizontal="left" vertical="center"/>
      <protection/>
    </xf>
    <xf numFmtId="3" fontId="25" fillId="0" borderId="0" xfId="62" applyNumberFormat="1" applyFont="1" applyFill="1" applyBorder="1" applyAlignment="1">
      <alignment horizontal="left" vertical="center"/>
      <protection/>
    </xf>
    <xf numFmtId="0" fontId="25" fillId="0" borderId="0" xfId="62" applyFont="1" applyFill="1" applyBorder="1" applyAlignment="1">
      <alignment horizontal="right" vertical="center"/>
      <protection/>
    </xf>
    <xf numFmtId="197" fontId="25" fillId="0" borderId="0" xfId="62" applyNumberFormat="1" applyFont="1" applyFill="1" applyBorder="1" applyAlignment="1">
      <alignment horizontal="right" vertical="center"/>
      <protection/>
    </xf>
    <xf numFmtId="3" fontId="25" fillId="0" borderId="0" xfId="62" applyNumberFormat="1" applyFont="1" applyFill="1" applyBorder="1">
      <alignment/>
      <protection/>
    </xf>
    <xf numFmtId="0" fontId="138" fillId="0" borderId="0" xfId="0" applyFont="1" applyAlignment="1">
      <alignment/>
    </xf>
    <xf numFmtId="0" fontId="30" fillId="33" borderId="17" xfId="0" applyFont="1" applyFill="1" applyBorder="1" applyAlignment="1">
      <alignment vertical="center"/>
    </xf>
    <xf numFmtId="0" fontId="139" fillId="33" borderId="17" xfId="0" applyFont="1" applyFill="1" applyBorder="1" applyAlignment="1">
      <alignment horizontal="right" vertical="center"/>
    </xf>
    <xf numFmtId="0" fontId="30" fillId="33" borderId="17" xfId="0" applyFont="1" applyFill="1" applyBorder="1" applyAlignment="1">
      <alignment horizontal="right" vertical="center" wrapText="1"/>
    </xf>
    <xf numFmtId="0" fontId="138" fillId="0" borderId="0" xfId="0" applyFont="1" applyAlignment="1">
      <alignment vertical="center"/>
    </xf>
    <xf numFmtId="0" fontId="30" fillId="0" borderId="17" xfId="0" applyFont="1" applyBorder="1" applyAlignment="1">
      <alignment wrapText="1"/>
    </xf>
    <xf numFmtId="203" fontId="31" fillId="0" borderId="17" xfId="0" applyNumberFormat="1" applyFont="1" applyBorder="1" applyAlignment="1">
      <alignment horizontal="center" vertical="center"/>
    </xf>
    <xf numFmtId="203" fontId="30" fillId="0" borderId="17" xfId="0" applyNumberFormat="1" applyFont="1" applyBorder="1" applyAlignment="1">
      <alignment horizontal="right"/>
    </xf>
    <xf numFmtId="203" fontId="32" fillId="0" borderId="17" xfId="0" applyNumberFormat="1" applyFont="1" applyBorder="1" applyAlignment="1">
      <alignment horizontal="right"/>
    </xf>
    <xf numFmtId="204" fontId="138" fillId="0" borderId="0" xfId="70" applyNumberFormat="1" applyFont="1" applyAlignment="1">
      <alignment/>
    </xf>
    <xf numFmtId="0" fontId="32" fillId="41" borderId="17" xfId="0" applyFont="1" applyFill="1" applyBorder="1" applyAlignment="1">
      <alignment horizontal="left" wrapText="1"/>
    </xf>
    <xf numFmtId="0" fontId="32" fillId="0" borderId="17" xfId="0" applyFont="1" applyFill="1" applyBorder="1" applyAlignment="1">
      <alignment horizontal="left" wrapText="1"/>
    </xf>
    <xf numFmtId="0" fontId="32" fillId="40" borderId="17" xfId="0" applyFont="1" applyFill="1" applyBorder="1" applyAlignment="1">
      <alignment horizontal="left" wrapText="1"/>
    </xf>
    <xf numFmtId="203" fontId="31" fillId="40" borderId="17" xfId="0" applyNumberFormat="1" applyFont="1" applyFill="1" applyBorder="1" applyAlignment="1">
      <alignment horizontal="center" vertical="center"/>
    </xf>
    <xf numFmtId="203" fontId="30" fillId="40" borderId="17" xfId="0" applyNumberFormat="1" applyFont="1" applyFill="1" applyBorder="1" applyAlignment="1">
      <alignment horizontal="right"/>
    </xf>
    <xf numFmtId="0" fontId="31" fillId="0" borderId="17" xfId="0" applyFont="1" applyFill="1" applyBorder="1" applyAlignment="1">
      <alignment horizontal="left"/>
    </xf>
    <xf numFmtId="0" fontId="32" fillId="40" borderId="11" xfId="0" applyFont="1" applyFill="1" applyBorder="1" applyAlignment="1">
      <alignment horizontal="left" wrapText="1"/>
    </xf>
    <xf numFmtId="203" fontId="31" fillId="40" borderId="10" xfId="0" applyNumberFormat="1" applyFont="1" applyFill="1" applyBorder="1" applyAlignment="1">
      <alignment horizontal="center" vertical="center"/>
    </xf>
    <xf numFmtId="203" fontId="30" fillId="40" borderId="11" xfId="0" applyNumberFormat="1" applyFont="1" applyFill="1" applyBorder="1" applyAlignment="1">
      <alignment horizontal="right"/>
    </xf>
    <xf numFmtId="0" fontId="33" fillId="0" borderId="0" xfId="59" applyFont="1" applyBorder="1" applyAlignment="1">
      <alignment vertical="center"/>
      <protection/>
    </xf>
    <xf numFmtId="0" fontId="51" fillId="0" borderId="0" xfId="59">
      <alignment/>
      <protection/>
    </xf>
    <xf numFmtId="0" fontId="90" fillId="0" borderId="0" xfId="59" applyFont="1">
      <alignment/>
      <protection/>
    </xf>
    <xf numFmtId="0" fontId="91" fillId="0" borderId="0" xfId="59" applyFont="1">
      <alignment/>
      <protection/>
    </xf>
    <xf numFmtId="0" fontId="34" fillId="0" borderId="17" xfId="59" applyFont="1" applyBorder="1" applyAlignment="1">
      <alignment horizontal="center" vertical="center"/>
      <protection/>
    </xf>
    <xf numFmtId="0" fontId="34" fillId="0" borderId="17" xfId="59" applyFont="1" applyBorder="1" applyAlignment="1">
      <alignment horizontal="center" vertical="center" wrapText="1"/>
      <protection/>
    </xf>
    <xf numFmtId="0" fontId="90" fillId="0" borderId="17" xfId="59" applyFont="1" applyBorder="1" applyAlignment="1">
      <alignment horizontal="right"/>
      <protection/>
    </xf>
    <xf numFmtId="0" fontId="35" fillId="0" borderId="17" xfId="59" applyFont="1" applyBorder="1" applyAlignment="1">
      <alignment horizontal="right" vertical="center"/>
      <protection/>
    </xf>
    <xf numFmtId="0" fontId="33" fillId="40" borderId="17" xfId="59" applyFont="1" applyFill="1" applyBorder="1" applyAlignment="1">
      <alignment horizontal="left" vertical="center"/>
      <protection/>
    </xf>
    <xf numFmtId="205" fontId="33" fillId="40" borderId="17" xfId="59" applyNumberFormat="1" applyFont="1" applyFill="1" applyBorder="1" applyAlignment="1">
      <alignment horizontal="right" vertical="center" wrapText="1"/>
      <protection/>
    </xf>
    <xf numFmtId="3" fontId="140" fillId="40" borderId="17" xfId="0" applyNumberFormat="1" applyFont="1" applyFill="1" applyBorder="1" applyAlignment="1">
      <alignment/>
    </xf>
    <xf numFmtId="0" fontId="33" fillId="0" borderId="17" xfId="59" applyFont="1" applyBorder="1" applyAlignment="1">
      <alignment horizontal="left" vertical="center"/>
      <protection/>
    </xf>
    <xf numFmtId="205" fontId="33" fillId="0" borderId="17" xfId="59" applyNumberFormat="1" applyFont="1" applyBorder="1" applyAlignment="1">
      <alignment horizontal="right" vertical="center" wrapText="1"/>
      <protection/>
    </xf>
    <xf numFmtId="205" fontId="33" fillId="42" borderId="17" xfId="59" applyNumberFormat="1" applyFont="1" applyFill="1" applyBorder="1" applyAlignment="1">
      <alignment horizontal="right" vertical="center" wrapText="1"/>
      <protection/>
    </xf>
    <xf numFmtId="3" fontId="140" fillId="42" borderId="17" xfId="0" applyNumberFormat="1" applyFont="1" applyFill="1" applyBorder="1" applyAlignment="1">
      <alignment/>
    </xf>
    <xf numFmtId="0" fontId="36" fillId="0" borderId="17" xfId="59" applyFont="1" applyBorder="1" applyAlignment="1">
      <alignment horizontal="left" vertical="center"/>
      <protection/>
    </xf>
    <xf numFmtId="3" fontId="21" fillId="0" borderId="17" xfId="0" applyNumberFormat="1" applyFont="1" applyBorder="1" applyAlignment="1">
      <alignment/>
    </xf>
    <xf numFmtId="0" fontId="118" fillId="0" borderId="0" xfId="0" applyFont="1" applyAlignment="1">
      <alignment/>
    </xf>
    <xf numFmtId="0" fontId="34" fillId="0" borderId="17" xfId="59" applyFont="1" applyBorder="1" applyAlignment="1">
      <alignment horizontal="left" vertical="center"/>
      <protection/>
    </xf>
    <xf numFmtId="3" fontId="15" fillId="0" borderId="17" xfId="0" applyNumberFormat="1" applyFont="1" applyBorder="1" applyAlignment="1">
      <alignment/>
    </xf>
    <xf numFmtId="3" fontId="15" fillId="42" borderId="17" xfId="0" applyNumberFormat="1" applyFont="1" applyFill="1" applyBorder="1" applyAlignment="1">
      <alignment/>
    </xf>
    <xf numFmtId="3" fontId="21" fillId="42" borderId="17" xfId="0" applyNumberFormat="1" applyFont="1" applyFill="1" applyBorder="1" applyAlignment="1">
      <alignment/>
    </xf>
    <xf numFmtId="3" fontId="0" fillId="0" borderId="17" xfId="0" applyNumberFormat="1" applyBorder="1" applyAlignment="1">
      <alignment/>
    </xf>
    <xf numFmtId="206" fontId="141" fillId="0" borderId="0" xfId="70" applyNumberFormat="1" applyFont="1" applyAlignment="1">
      <alignment/>
    </xf>
    <xf numFmtId="202" fontId="25" fillId="42" borderId="17" xfId="62" applyNumberFormat="1" applyFont="1" applyFill="1" applyBorder="1" applyAlignment="1">
      <alignment horizontal="right"/>
      <protection/>
    </xf>
    <xf numFmtId="0" fontId="37" fillId="0" borderId="0" xfId="61">
      <alignment/>
      <protection/>
    </xf>
    <xf numFmtId="0" fontId="2" fillId="0" borderId="0" xfId="61" applyFont="1" applyAlignment="1">
      <alignment horizontal="center"/>
      <protection/>
    </xf>
    <xf numFmtId="0" fontId="2" fillId="0" borderId="0" xfId="61" applyFont="1">
      <alignment/>
      <protection/>
    </xf>
    <xf numFmtId="0" fontId="9" fillId="0" borderId="17" xfId="61" applyFont="1" applyBorder="1" applyAlignment="1">
      <alignment horizontal="center" vertical="center" wrapText="1"/>
      <protection/>
    </xf>
    <xf numFmtId="0" fontId="37" fillId="0" borderId="0" xfId="61" applyFont="1">
      <alignment/>
      <protection/>
    </xf>
    <xf numFmtId="0" fontId="9" fillId="0" borderId="133" xfId="61" applyFont="1" applyBorder="1" applyAlignment="1">
      <alignment horizontal="center" vertical="center" wrapText="1"/>
      <protection/>
    </xf>
    <xf numFmtId="0" fontId="40" fillId="0" borderId="0" xfId="61" applyFont="1" applyBorder="1" applyAlignment="1">
      <alignment horizontal="left" wrapText="1"/>
      <protection/>
    </xf>
    <xf numFmtId="49" fontId="40" fillId="0" borderId="0" xfId="61" applyNumberFormat="1" applyFont="1" applyBorder="1" applyAlignment="1">
      <alignment horizontal="center" vertical="center" wrapText="1"/>
      <protection/>
    </xf>
    <xf numFmtId="3" fontId="40" fillId="0" borderId="0" xfId="61" applyNumberFormat="1" applyFont="1">
      <alignment/>
      <protection/>
    </xf>
    <xf numFmtId="49" fontId="40" fillId="0" borderId="0" xfId="61" applyNumberFormat="1" applyFont="1" applyAlignment="1">
      <alignment wrapText="1"/>
      <protection/>
    </xf>
    <xf numFmtId="0" fontId="41" fillId="0" borderId="0" xfId="61" applyFont="1" applyAlignment="1">
      <alignment/>
      <protection/>
    </xf>
    <xf numFmtId="3" fontId="40" fillId="0" borderId="0" xfId="61" applyNumberFormat="1" applyFont="1" applyAlignment="1">
      <alignment horizontal="right"/>
      <protection/>
    </xf>
    <xf numFmtId="0" fontId="41" fillId="0" borderId="0" xfId="61" applyFont="1" applyAlignment="1">
      <alignment horizontal="center"/>
      <protection/>
    </xf>
    <xf numFmtId="49" fontId="40" fillId="0" borderId="0" xfId="61" applyNumberFormat="1" applyFont="1" applyBorder="1" applyAlignment="1">
      <alignment horizontal="center" wrapText="1"/>
      <protection/>
    </xf>
    <xf numFmtId="0" fontId="40" fillId="0" borderId="0" xfId="61" applyFont="1" applyBorder="1" applyAlignment="1">
      <alignment wrapText="1"/>
      <protection/>
    </xf>
    <xf numFmtId="0" fontId="15" fillId="0" borderId="0" xfId="61" applyFont="1" applyBorder="1" applyAlignment="1">
      <alignment horizontal="center" wrapText="1"/>
      <protection/>
    </xf>
    <xf numFmtId="49" fontId="15" fillId="0" borderId="0" xfId="61" applyNumberFormat="1" applyFont="1" applyBorder="1" applyAlignment="1">
      <alignment horizontal="center" wrapText="1"/>
      <protection/>
    </xf>
    <xf numFmtId="3" fontId="15" fillId="0" borderId="0" xfId="61" applyNumberFormat="1" applyFont="1" applyAlignment="1">
      <alignment horizontal="right"/>
      <protection/>
    </xf>
    <xf numFmtId="0" fontId="15" fillId="0" borderId="0" xfId="61" applyFont="1">
      <alignment/>
      <protection/>
    </xf>
    <xf numFmtId="0" fontId="15" fillId="0" borderId="0" xfId="61" applyFont="1" applyBorder="1" applyAlignment="1">
      <alignment horizontal="left" wrapText="1" indent="1"/>
      <protection/>
    </xf>
    <xf numFmtId="0" fontId="15" fillId="0" borderId="0" xfId="61" applyFont="1" applyBorder="1" applyAlignment="1">
      <alignment wrapText="1"/>
      <protection/>
    </xf>
    <xf numFmtId="0" fontId="37" fillId="0" borderId="0" xfId="61" applyAlignment="1">
      <alignment/>
      <protection/>
    </xf>
    <xf numFmtId="0" fontId="37" fillId="0" borderId="0" xfId="61" applyAlignment="1">
      <alignment horizontal="center"/>
      <protection/>
    </xf>
    <xf numFmtId="204" fontId="142" fillId="0" borderId="0" xfId="73" applyNumberFormat="1" applyFont="1" applyAlignment="1">
      <alignment horizontal="right"/>
    </xf>
    <xf numFmtId="0" fontId="15" fillId="0" borderId="0" xfId="61" applyFont="1" applyBorder="1" applyAlignment="1">
      <alignment horizontal="left" vertical="top" wrapText="1" indent="1"/>
      <protection/>
    </xf>
    <xf numFmtId="0" fontId="15" fillId="0" borderId="0" xfId="61" applyFont="1" applyBorder="1" applyAlignment="1">
      <alignment horizontal="left" wrapText="1"/>
      <protection/>
    </xf>
    <xf numFmtId="0" fontId="40" fillId="0" borderId="0" xfId="61" applyFont="1" applyBorder="1" applyAlignment="1">
      <alignment horizontal="left" wrapText="1" indent="1"/>
      <protection/>
    </xf>
    <xf numFmtId="49" fontId="40" fillId="0" borderId="0" xfId="61" applyNumberFormat="1" applyFont="1" applyAlignment="1">
      <alignment horizontal="left" wrapText="1"/>
      <protection/>
    </xf>
    <xf numFmtId="0" fontId="15" fillId="0" borderId="0" xfId="61" applyFont="1" applyAlignment="1">
      <alignment wrapText="1"/>
      <protection/>
    </xf>
    <xf numFmtId="49" fontId="15" fillId="0" borderId="0" xfId="61" applyNumberFormat="1" applyFont="1" applyAlignment="1">
      <alignment horizontal="center"/>
      <protection/>
    </xf>
    <xf numFmtId="49" fontId="15" fillId="0" borderId="0" xfId="61" applyNumberFormat="1" applyFont="1" applyAlignment="1">
      <alignment wrapText="1"/>
      <protection/>
    </xf>
    <xf numFmtId="3" fontId="15" fillId="0" borderId="0" xfId="61" applyNumberFormat="1" applyFont="1">
      <alignment/>
      <protection/>
    </xf>
    <xf numFmtId="0" fontId="15" fillId="0" borderId="10" xfId="61" applyFont="1" applyBorder="1" applyAlignment="1">
      <alignment wrapText="1"/>
      <protection/>
    </xf>
    <xf numFmtId="49" fontId="15" fillId="0" borderId="10" xfId="61" applyNumberFormat="1" applyFont="1" applyBorder="1" applyAlignment="1">
      <alignment horizontal="center"/>
      <protection/>
    </xf>
    <xf numFmtId="3" fontId="15" fillId="0" borderId="10" xfId="61" applyNumberFormat="1" applyFont="1" applyBorder="1" applyAlignment="1">
      <alignment horizontal="right"/>
      <protection/>
    </xf>
    <xf numFmtId="49" fontId="15" fillId="0" borderId="10" xfId="61" applyNumberFormat="1" applyFont="1" applyBorder="1" applyAlignment="1">
      <alignment wrapText="1"/>
      <protection/>
    </xf>
    <xf numFmtId="0" fontId="42" fillId="0" borderId="17" xfId="61" applyFont="1" applyBorder="1" applyAlignment="1">
      <alignment horizontal="center" vertical="center" wrapText="1"/>
      <protection/>
    </xf>
    <xf numFmtId="0" fontId="42" fillId="0" borderId="133" xfId="61" applyFont="1" applyBorder="1" applyAlignment="1">
      <alignment horizontal="center" vertical="center" wrapText="1"/>
      <protection/>
    </xf>
    <xf numFmtId="204" fontId="142" fillId="0" borderId="0" xfId="73" applyNumberFormat="1" applyFont="1" applyAlignment="1">
      <alignment/>
    </xf>
    <xf numFmtId="49" fontId="40" fillId="0" borderId="0" xfId="61" applyNumberFormat="1" applyFont="1" applyAlignment="1">
      <alignment horizontal="center"/>
      <protection/>
    </xf>
    <xf numFmtId="3" fontId="15" fillId="0" borderId="10" xfId="61" applyNumberFormat="1" applyFont="1" applyBorder="1">
      <alignment/>
      <protection/>
    </xf>
    <xf numFmtId="204" fontId="143" fillId="0" borderId="0" xfId="73" applyNumberFormat="1" applyFont="1" applyAlignment="1">
      <alignment/>
    </xf>
    <xf numFmtId="0" fontId="15" fillId="0" borderId="0" xfId="61" applyNumberFormat="1" applyFont="1" applyAlignment="1">
      <alignment horizontal="center"/>
      <protection/>
    </xf>
    <xf numFmtId="49" fontId="15" fillId="0" borderId="0" xfId="61" applyNumberFormat="1" applyFont="1" applyBorder="1" applyAlignment="1">
      <alignment horizontal="center"/>
      <protection/>
    </xf>
    <xf numFmtId="49" fontId="15" fillId="0" borderId="0" xfId="61" applyNumberFormat="1" applyFont="1" applyBorder="1" applyAlignment="1">
      <alignment wrapText="1"/>
      <protection/>
    </xf>
    <xf numFmtId="0" fontId="15" fillId="0" borderId="10" xfId="61" applyNumberFormat="1" applyFont="1" applyBorder="1" applyAlignment="1">
      <alignment horizontal="center"/>
      <protection/>
    </xf>
    <xf numFmtId="204" fontId="143" fillId="0" borderId="10" xfId="73" applyNumberFormat="1" applyFont="1" applyBorder="1" applyAlignment="1">
      <alignment/>
    </xf>
    <xf numFmtId="204" fontId="142" fillId="0" borderId="0" xfId="73" applyNumberFormat="1" applyFont="1" applyBorder="1" applyAlignment="1">
      <alignment horizontal="right"/>
    </xf>
    <xf numFmtId="204" fontId="143" fillId="0" borderId="0" xfId="73" applyNumberFormat="1" applyFont="1" applyBorder="1" applyAlignment="1">
      <alignment horizontal="right"/>
    </xf>
    <xf numFmtId="204" fontId="142" fillId="0" borderId="10" xfId="73" applyNumberFormat="1" applyFont="1" applyBorder="1" applyAlignment="1">
      <alignment horizontal="right"/>
    </xf>
    <xf numFmtId="0" fontId="3" fillId="0" borderId="0" xfId="61" applyFont="1" applyAlignment="1">
      <alignment/>
      <protection/>
    </xf>
    <xf numFmtId="0" fontId="2" fillId="0" borderId="0" xfId="61" applyFont="1" applyAlignment="1">
      <alignment/>
      <protection/>
    </xf>
    <xf numFmtId="0" fontId="40" fillId="0" borderId="0" xfId="61" applyFont="1">
      <alignment/>
      <protection/>
    </xf>
    <xf numFmtId="0" fontId="15" fillId="0" borderId="0" xfId="61" applyFont="1" applyAlignment="1">
      <alignment horizontal="center"/>
      <protection/>
    </xf>
    <xf numFmtId="0" fontId="2" fillId="0" borderId="0" xfId="61" applyFont="1" applyBorder="1" applyAlignment="1">
      <alignment/>
      <protection/>
    </xf>
    <xf numFmtId="0" fontId="9" fillId="0" borderId="0" xfId="61" applyFont="1">
      <alignment/>
      <protection/>
    </xf>
    <xf numFmtId="49" fontId="37" fillId="0" borderId="0" xfId="61" applyNumberFormat="1">
      <alignment/>
      <protection/>
    </xf>
    <xf numFmtId="41" fontId="40" fillId="0" borderId="27" xfId="61" applyNumberFormat="1" applyFont="1" applyBorder="1">
      <alignment/>
      <protection/>
    </xf>
    <xf numFmtId="41" fontId="40" fillId="0" borderId="0" xfId="61" applyNumberFormat="1" applyFont="1" applyBorder="1">
      <alignment/>
      <protection/>
    </xf>
    <xf numFmtId="41" fontId="15" fillId="0" borderId="0" xfId="61" applyNumberFormat="1" applyFont="1" applyBorder="1">
      <alignment/>
      <protection/>
    </xf>
    <xf numFmtId="0" fontId="15" fillId="0" borderId="10" xfId="61" applyFont="1" applyBorder="1" applyAlignment="1">
      <alignment horizontal="left" vertical="top" wrapText="1" indent="1"/>
      <protection/>
    </xf>
    <xf numFmtId="49" fontId="15" fillId="0" borderId="10" xfId="61" applyNumberFormat="1" applyFont="1" applyBorder="1" applyAlignment="1">
      <alignment horizontal="center" wrapText="1"/>
      <protection/>
    </xf>
    <xf numFmtId="41" fontId="15" fillId="0" borderId="10" xfId="61" applyNumberFormat="1" applyFont="1" applyBorder="1">
      <alignment/>
      <protection/>
    </xf>
    <xf numFmtId="41" fontId="40" fillId="0" borderId="0" xfId="61" applyNumberFormat="1" applyFont="1">
      <alignment/>
      <protection/>
    </xf>
    <xf numFmtId="41" fontId="15" fillId="0" borderId="0" xfId="61" applyNumberFormat="1" applyFont="1">
      <alignment/>
      <protection/>
    </xf>
    <xf numFmtId="41" fontId="40" fillId="0" borderId="0" xfId="61" applyNumberFormat="1" applyFont="1" applyBorder="1" applyAlignment="1">
      <alignment/>
      <protection/>
    </xf>
    <xf numFmtId="41" fontId="40" fillId="0" borderId="0" xfId="61" applyNumberFormat="1" applyFont="1" applyAlignment="1">
      <alignment/>
      <protection/>
    </xf>
    <xf numFmtId="41" fontId="37" fillId="0" borderId="0" xfId="61" applyNumberFormat="1" applyAlignment="1">
      <alignment/>
      <protection/>
    </xf>
    <xf numFmtId="0" fontId="3" fillId="0" borderId="0" xfId="61" applyFont="1" applyAlignment="1">
      <alignment horizontal="center"/>
      <protection/>
    </xf>
    <xf numFmtId="0" fontId="40" fillId="0" borderId="0" xfId="61" applyFont="1" applyAlignment="1">
      <alignment horizontal="center"/>
      <protection/>
    </xf>
    <xf numFmtId="3" fontId="15" fillId="34" borderId="17" xfId="0" applyNumberFormat="1" applyFont="1" applyFill="1" applyBorder="1" applyAlignment="1">
      <alignment/>
    </xf>
    <xf numFmtId="205" fontId="0" fillId="0" borderId="0" xfId="0" applyNumberFormat="1" applyAlignment="1">
      <alignment/>
    </xf>
    <xf numFmtId="206" fontId="2" fillId="0" borderId="119" xfId="70" applyNumberFormat="1" applyFont="1" applyFill="1" applyBorder="1" applyAlignment="1">
      <alignment horizontal="right" vertical="center"/>
    </xf>
    <xf numFmtId="206" fontId="0" fillId="0" borderId="0" xfId="0" applyNumberFormat="1" applyFill="1" applyAlignment="1">
      <alignment/>
    </xf>
    <xf numFmtId="206" fontId="13" fillId="0" borderId="0" xfId="0" applyNumberFormat="1" applyFont="1" applyFill="1" applyAlignment="1" quotePrefix="1">
      <alignment horizontal="left" vertical="center"/>
    </xf>
    <xf numFmtId="194" fontId="2" fillId="0" borderId="62" xfId="0" applyNumberFormat="1" applyFont="1" applyFill="1" applyBorder="1" applyAlignment="1">
      <alignment horizontal="right" vertical="center"/>
    </xf>
    <xf numFmtId="194" fontId="2" fillId="0" borderId="91" xfId="0" applyNumberFormat="1" applyFont="1" applyFill="1" applyBorder="1" applyAlignment="1">
      <alignment horizontal="right" vertical="center"/>
    </xf>
    <xf numFmtId="194" fontId="2" fillId="0" borderId="25" xfId="0" applyNumberFormat="1" applyFont="1" applyFill="1" applyBorder="1" applyAlignment="1">
      <alignment horizontal="right" vertical="center"/>
    </xf>
    <xf numFmtId="194" fontId="2" fillId="0" borderId="72" xfId="0" applyNumberFormat="1" applyFont="1" applyFill="1" applyBorder="1" applyAlignment="1">
      <alignment horizontal="right" vertical="center"/>
    </xf>
    <xf numFmtId="194" fontId="2" fillId="0" borderId="113" xfId="0" applyNumberFormat="1" applyFont="1" applyFill="1" applyBorder="1" applyAlignment="1">
      <alignment horizontal="right" vertical="center"/>
    </xf>
    <xf numFmtId="194" fontId="2" fillId="0" borderId="27" xfId="0" applyNumberFormat="1" applyFont="1" applyFill="1" applyBorder="1" applyAlignment="1">
      <alignment horizontal="right" vertical="center"/>
    </xf>
    <xf numFmtId="194" fontId="2" fillId="0" borderId="107" xfId="0" applyNumberFormat="1" applyFont="1" applyFill="1" applyBorder="1" applyAlignment="1">
      <alignment horizontal="right"/>
    </xf>
    <xf numFmtId="0" fontId="43" fillId="0" borderId="0" xfId="33" applyFont="1" applyFill="1" applyBorder="1">
      <alignment/>
      <protection/>
    </xf>
    <xf numFmtId="0" fontId="144" fillId="0" borderId="11" xfId="58" applyFont="1" applyFill="1" applyBorder="1" applyAlignment="1">
      <alignment horizontal="center" vertical="center" wrapText="1"/>
      <protection/>
    </xf>
    <xf numFmtId="0" fontId="145" fillId="0" borderId="11" xfId="58" applyFont="1" applyFill="1" applyBorder="1" applyAlignment="1">
      <alignment horizontal="left" vertical="center" wrapText="1"/>
      <protection/>
    </xf>
    <xf numFmtId="2" fontId="144" fillId="0" borderId="11" xfId="58" applyNumberFormat="1" applyFont="1" applyFill="1" applyBorder="1" applyAlignment="1">
      <alignment horizontal="center" vertical="center" wrapText="1"/>
      <protection/>
    </xf>
    <xf numFmtId="2" fontId="145" fillId="0" borderId="11" xfId="58" applyNumberFormat="1" applyFont="1" applyFill="1" applyBorder="1" applyAlignment="1">
      <alignment horizontal="left" vertical="center" wrapText="1"/>
      <protection/>
    </xf>
    <xf numFmtId="2" fontId="145" fillId="0" borderId="132" xfId="58" applyNumberFormat="1" applyFont="1" applyFill="1" applyBorder="1" applyAlignment="1">
      <alignment horizontal="left" vertical="center" wrapText="1"/>
      <protection/>
    </xf>
    <xf numFmtId="0" fontId="144" fillId="0" borderId="17" xfId="58" applyFont="1" applyFill="1" applyBorder="1" applyAlignment="1">
      <alignment horizontal="center" vertical="center" wrapText="1"/>
      <protection/>
    </xf>
    <xf numFmtId="0" fontId="145" fillId="0" borderId="17" xfId="58" applyFont="1" applyFill="1" applyBorder="1" applyAlignment="1">
      <alignment horizontal="left" vertical="center" wrapText="1"/>
      <protection/>
    </xf>
    <xf numFmtId="2" fontId="144" fillId="0" borderId="17" xfId="58" applyNumberFormat="1" applyFont="1" applyFill="1" applyBorder="1" applyAlignment="1">
      <alignment horizontal="center" vertical="center" wrapText="1"/>
      <protection/>
    </xf>
    <xf numFmtId="2" fontId="145" fillId="0" borderId="17" xfId="58" applyNumberFormat="1" applyFont="1" applyFill="1" applyBorder="1" applyAlignment="1">
      <alignment horizontal="left" vertical="center" wrapText="1"/>
      <protection/>
    </xf>
    <xf numFmtId="0" fontId="145" fillId="43" borderId="17" xfId="58" applyFont="1" applyFill="1" applyBorder="1" applyAlignment="1">
      <alignment horizontal="left" vertical="center" wrapText="1"/>
      <protection/>
    </xf>
    <xf numFmtId="2" fontId="144" fillId="0" borderId="132" xfId="58" applyNumberFormat="1" applyFont="1" applyFill="1" applyBorder="1" applyAlignment="1">
      <alignment horizontal="center" vertical="center" wrapText="1"/>
      <protection/>
    </xf>
    <xf numFmtId="206" fontId="9" fillId="0" borderId="44" xfId="70" applyNumberFormat="1" applyFont="1" applyFill="1" applyBorder="1" applyAlignment="1">
      <alignment horizontal="right" vertical="center"/>
    </xf>
    <xf numFmtId="206" fontId="9" fillId="0" borderId="24" xfId="70" applyNumberFormat="1" applyFont="1" applyFill="1" applyBorder="1" applyAlignment="1">
      <alignment horizontal="right" vertical="center"/>
    </xf>
    <xf numFmtId="206" fontId="9" fillId="0" borderId="42" xfId="70" applyNumberFormat="1" applyFont="1" applyFill="1" applyBorder="1" applyAlignment="1">
      <alignment horizontal="right" vertical="center"/>
    </xf>
    <xf numFmtId="206" fontId="9" fillId="0" borderId="129" xfId="70" applyNumberFormat="1" applyFont="1" applyFill="1" applyBorder="1" applyAlignment="1">
      <alignment horizontal="right" vertical="center"/>
    </xf>
    <xf numFmtId="206" fontId="9" fillId="0" borderId="45" xfId="70" applyNumberFormat="1" applyFont="1" applyFill="1" applyBorder="1" applyAlignment="1">
      <alignment horizontal="right" vertical="center"/>
    </xf>
    <xf numFmtId="206" fontId="9" fillId="0" borderId="23" xfId="70" applyNumberFormat="1" applyFont="1" applyFill="1" applyBorder="1" applyAlignment="1">
      <alignment horizontal="right" vertical="center"/>
    </xf>
    <xf numFmtId="206" fontId="9" fillId="0" borderId="0" xfId="70" applyNumberFormat="1" applyFont="1" applyFill="1" applyBorder="1" applyAlignment="1">
      <alignment horizontal="right" vertical="center"/>
    </xf>
    <xf numFmtId="206" fontId="9" fillId="0" borderId="46" xfId="70" applyNumberFormat="1" applyFont="1" applyFill="1" applyBorder="1" applyAlignment="1">
      <alignment horizontal="right" vertical="center"/>
    </xf>
    <xf numFmtId="206" fontId="9" fillId="0" borderId="47" xfId="70" applyNumberFormat="1" applyFont="1" applyFill="1" applyBorder="1" applyAlignment="1">
      <alignment horizontal="right" vertical="center"/>
    </xf>
    <xf numFmtId="206" fontId="9" fillId="0" borderId="31" xfId="70" applyNumberFormat="1" applyFont="1" applyFill="1" applyBorder="1" applyAlignment="1">
      <alignment horizontal="right" vertical="center"/>
    </xf>
    <xf numFmtId="206" fontId="9" fillId="0" borderId="49" xfId="70" applyNumberFormat="1" applyFont="1" applyFill="1" applyBorder="1" applyAlignment="1">
      <alignment horizontal="right" vertical="center"/>
    </xf>
    <xf numFmtId="206" fontId="9" fillId="0" borderId="26" xfId="70" applyNumberFormat="1" applyFont="1" applyFill="1" applyBorder="1" applyAlignment="1">
      <alignment horizontal="right" vertical="center"/>
    </xf>
    <xf numFmtId="206" fontId="9" fillId="0" borderId="50" xfId="70" applyNumberFormat="1" applyFont="1" applyFill="1" applyBorder="1" applyAlignment="1">
      <alignment horizontal="right" vertical="center"/>
    </xf>
    <xf numFmtId="206" fontId="9" fillId="0" borderId="51" xfId="70" applyNumberFormat="1" applyFont="1" applyFill="1" applyBorder="1" applyAlignment="1">
      <alignment horizontal="right" vertical="center"/>
    </xf>
    <xf numFmtId="206" fontId="9" fillId="0" borderId="52" xfId="70" applyNumberFormat="1" applyFont="1" applyFill="1" applyBorder="1" applyAlignment="1">
      <alignment horizontal="right" vertical="center"/>
    </xf>
    <xf numFmtId="206" fontId="9" fillId="0" borderId="17" xfId="70" applyNumberFormat="1" applyFont="1" applyFill="1" applyBorder="1" applyAlignment="1">
      <alignment horizontal="right" vertical="center"/>
    </xf>
    <xf numFmtId="206" fontId="9" fillId="0" borderId="14" xfId="70" applyNumberFormat="1" applyFont="1" applyFill="1" applyBorder="1" applyAlignment="1">
      <alignment horizontal="right" vertical="center"/>
    </xf>
    <xf numFmtId="206" fontId="9" fillId="0" borderId="56" xfId="70" applyNumberFormat="1" applyFont="1" applyFill="1" applyBorder="1" applyAlignment="1">
      <alignment horizontal="right" vertical="center"/>
    </xf>
    <xf numFmtId="206" fontId="9" fillId="0" borderId="57" xfId="70" applyNumberFormat="1" applyFont="1" applyFill="1" applyBorder="1" applyAlignment="1">
      <alignment horizontal="right" vertical="center"/>
    </xf>
    <xf numFmtId="206" fontId="9" fillId="0" borderId="61" xfId="70" applyNumberFormat="1" applyFont="1" applyFill="1" applyBorder="1" applyAlignment="1">
      <alignment horizontal="right" vertical="center"/>
    </xf>
    <xf numFmtId="206" fontId="9" fillId="0" borderId="133" xfId="70" applyNumberFormat="1" applyFont="1" applyFill="1" applyBorder="1" applyAlignment="1">
      <alignment horizontal="right" vertical="center"/>
    </xf>
    <xf numFmtId="206" fontId="9" fillId="0" borderId="113" xfId="70" applyNumberFormat="1" applyFont="1" applyFill="1" applyBorder="1" applyAlignment="1">
      <alignment horizontal="right" vertical="center"/>
    </xf>
    <xf numFmtId="206" fontId="9" fillId="0" borderId="62" xfId="70" applyNumberFormat="1" applyFont="1" applyFill="1" applyBorder="1" applyAlignment="1">
      <alignment horizontal="right" vertical="center"/>
    </xf>
    <xf numFmtId="206" fontId="9" fillId="0" borderId="25" xfId="70" applyNumberFormat="1" applyFont="1" applyFill="1" applyBorder="1" applyAlignment="1">
      <alignment horizontal="right" vertical="center"/>
    </xf>
    <xf numFmtId="206" fontId="9" fillId="0" borderId="66" xfId="70" applyNumberFormat="1" applyFont="1" applyFill="1" applyBorder="1" applyAlignment="1">
      <alignment horizontal="right" vertical="center"/>
    </xf>
    <xf numFmtId="206" fontId="9" fillId="0" borderId="134" xfId="70" applyNumberFormat="1" applyFont="1" applyFill="1" applyBorder="1" applyAlignment="1">
      <alignment horizontal="right" vertical="center"/>
    </xf>
    <xf numFmtId="206" fontId="9" fillId="0" borderId="91" xfId="70" applyNumberFormat="1" applyFont="1" applyFill="1" applyBorder="1" applyAlignment="1">
      <alignment horizontal="right" vertical="center"/>
    </xf>
    <xf numFmtId="206" fontId="9" fillId="0" borderId="63" xfId="70" applyNumberFormat="1" applyFont="1" applyFill="1" applyBorder="1" applyAlignment="1">
      <alignment horizontal="right" vertical="center"/>
    </xf>
    <xf numFmtId="206" fontId="9" fillId="0" borderId="72" xfId="70" applyNumberFormat="1" applyFont="1" applyFill="1" applyBorder="1" applyAlignment="1">
      <alignment horizontal="right" vertical="center"/>
    </xf>
    <xf numFmtId="206" fontId="9" fillId="0" borderId="27" xfId="70" applyNumberFormat="1" applyFont="1" applyFill="1" applyBorder="1" applyAlignment="1">
      <alignment horizontal="right" vertical="center"/>
    </xf>
    <xf numFmtId="206" fontId="9" fillId="0" borderId="70" xfId="70" applyNumberFormat="1" applyFont="1" applyFill="1" applyBorder="1" applyAlignment="1">
      <alignment horizontal="right" vertical="center"/>
    </xf>
    <xf numFmtId="206" fontId="9" fillId="0" borderId="11" xfId="70" applyNumberFormat="1" applyFont="1" applyFill="1" applyBorder="1" applyAlignment="1">
      <alignment horizontal="right" vertical="center"/>
    </xf>
    <xf numFmtId="206" fontId="9" fillId="0" borderId="10" xfId="70" applyNumberFormat="1" applyFont="1" applyFill="1" applyBorder="1" applyAlignment="1">
      <alignment horizontal="right" vertical="center"/>
    </xf>
    <xf numFmtId="206" fontId="9" fillId="0" borderId="13" xfId="70" applyNumberFormat="1" applyFont="1" applyFill="1" applyBorder="1" applyAlignment="1">
      <alignment horizontal="right" vertical="center"/>
    </xf>
    <xf numFmtId="206" fontId="9" fillId="0" borderId="120" xfId="70" applyNumberFormat="1" applyFont="1" applyFill="1" applyBorder="1" applyAlignment="1">
      <alignment horizontal="right" vertical="center"/>
    </xf>
    <xf numFmtId="206" fontId="9" fillId="0" borderId="20" xfId="70" applyNumberFormat="1" applyFont="1" applyFill="1" applyBorder="1" applyAlignment="1">
      <alignment horizontal="right" vertical="center"/>
    </xf>
    <xf numFmtId="0" fontId="95" fillId="0" borderId="0" xfId="0" applyFont="1" applyFill="1" applyAlignment="1">
      <alignment/>
    </xf>
    <xf numFmtId="0" fontId="45" fillId="0" borderId="16" xfId="33" applyFont="1" applyFill="1" applyBorder="1" applyAlignment="1">
      <alignment horizontal="right" vertical="center"/>
      <protection/>
    </xf>
    <xf numFmtId="0" fontId="45" fillId="0" borderId="0" xfId="33" applyFont="1" applyFill="1" applyBorder="1">
      <alignment/>
      <protection/>
    </xf>
    <xf numFmtId="0" fontId="95" fillId="0" borderId="28" xfId="0" applyFont="1" applyFill="1" applyBorder="1" applyAlignment="1">
      <alignment/>
    </xf>
    <xf numFmtId="0" fontId="141" fillId="0" borderId="0" xfId="0" applyFont="1" applyAlignment="1">
      <alignment vertical="center"/>
    </xf>
    <xf numFmtId="0" fontId="45" fillId="34" borderId="0" xfId="33" applyFont="1" applyFill="1" applyBorder="1" applyAlignment="1">
      <alignment horizontal="left" vertical="center"/>
      <protection/>
    </xf>
    <xf numFmtId="0" fontId="45" fillId="34" borderId="88" xfId="33" applyFont="1" applyFill="1" applyBorder="1" applyAlignment="1">
      <alignment vertical="center" wrapText="1"/>
      <protection/>
    </xf>
    <xf numFmtId="0" fontId="44" fillId="34" borderId="135" xfId="33" applyFont="1" applyFill="1" applyBorder="1" applyAlignment="1">
      <alignment horizontal="center" vertical="center"/>
      <protection/>
    </xf>
    <xf numFmtId="0" fontId="44" fillId="34" borderId="136" xfId="33" applyFont="1" applyFill="1" applyBorder="1" applyAlignment="1">
      <alignment vertical="center" wrapText="1"/>
      <protection/>
    </xf>
    <xf numFmtId="0" fontId="146" fillId="34" borderId="35" xfId="0" applyFont="1" applyFill="1" applyBorder="1" applyAlignment="1">
      <alignment vertical="center"/>
    </xf>
    <xf numFmtId="0" fontId="44" fillId="34" borderId="137" xfId="33" applyFont="1" applyFill="1" applyBorder="1" applyAlignment="1">
      <alignment vertical="center" wrapText="1"/>
      <protection/>
    </xf>
    <xf numFmtId="0" fontId="44" fillId="34" borderId="15" xfId="33" applyFont="1" applyFill="1" applyBorder="1" applyAlignment="1">
      <alignment horizontal="center" vertical="center"/>
      <protection/>
    </xf>
    <xf numFmtId="0" fontId="44" fillId="34" borderId="138" xfId="33" applyFont="1" applyFill="1" applyBorder="1" applyAlignment="1">
      <alignment vertical="center" wrapText="1"/>
      <protection/>
    </xf>
    <xf numFmtId="0" fontId="45" fillId="34" borderId="26" xfId="33" applyFont="1" applyFill="1" applyBorder="1" applyAlignment="1">
      <alignment horizontal="left" vertical="center"/>
      <protection/>
    </xf>
    <xf numFmtId="0" fontId="45" fillId="34" borderId="139" xfId="33" applyFont="1" applyFill="1" applyBorder="1" applyAlignment="1">
      <alignment vertical="center" wrapText="1"/>
      <protection/>
    </xf>
    <xf numFmtId="0" fontId="141" fillId="0" borderId="0" xfId="0" applyFont="1" applyFill="1" applyAlignment="1">
      <alignment vertical="center"/>
    </xf>
    <xf numFmtId="0" fontId="44" fillId="34" borderId="140" xfId="33" applyFont="1" applyFill="1" applyBorder="1" applyAlignment="1">
      <alignment vertical="center" wrapText="1"/>
      <protection/>
    </xf>
    <xf numFmtId="0" fontId="44" fillId="34" borderId="25" xfId="33" applyFont="1" applyFill="1" applyBorder="1" applyAlignment="1">
      <alignment horizontal="left" vertical="center"/>
      <protection/>
    </xf>
    <xf numFmtId="0" fontId="45" fillId="34" borderId="140" xfId="33" applyFont="1" applyFill="1" applyBorder="1" applyAlignment="1">
      <alignment vertical="center" wrapText="1"/>
      <protection/>
    </xf>
    <xf numFmtId="0" fontId="45" fillId="34" borderId="33" xfId="33" applyFont="1" applyFill="1" applyBorder="1" applyAlignment="1">
      <alignment horizontal="left" vertical="center"/>
      <protection/>
    </xf>
    <xf numFmtId="0" fontId="45" fillId="34" borderId="141" xfId="33" applyFont="1" applyFill="1" applyBorder="1" applyAlignment="1">
      <alignment vertical="center" wrapText="1"/>
      <protection/>
    </xf>
    <xf numFmtId="0" fontId="45" fillId="34" borderId="25" xfId="33" applyFont="1" applyFill="1" applyBorder="1" applyAlignment="1">
      <alignment horizontal="left" vertical="center"/>
      <protection/>
    </xf>
    <xf numFmtId="0" fontId="147" fillId="0" borderId="0" xfId="0" applyFont="1" applyAlignment="1">
      <alignment/>
    </xf>
    <xf numFmtId="0" fontId="44" fillId="0" borderId="23" xfId="33" applyFont="1" applyFill="1" applyBorder="1" applyAlignment="1">
      <alignment horizontal="center" vertical="center"/>
      <protection/>
    </xf>
    <xf numFmtId="0" fontId="45" fillId="0" borderId="47" xfId="33" applyFont="1" applyFill="1" applyBorder="1" applyAlignment="1">
      <alignment horizontal="center" vertical="center"/>
      <protection/>
    </xf>
    <xf numFmtId="0" fontId="45" fillId="0" borderId="46" xfId="33" applyFont="1" applyFill="1" applyBorder="1" applyAlignment="1">
      <alignment horizontal="center" vertical="center"/>
      <protection/>
    </xf>
    <xf numFmtId="0" fontId="45" fillId="0" borderId="0" xfId="33" applyFont="1" applyFill="1" applyBorder="1" applyAlignment="1">
      <alignment horizontal="center" vertical="center"/>
      <protection/>
    </xf>
    <xf numFmtId="0" fontId="45" fillId="0" borderId="99" xfId="33" applyFont="1" applyFill="1" applyBorder="1" applyAlignment="1">
      <alignment horizontal="center" vertical="center"/>
      <protection/>
    </xf>
    <xf numFmtId="0" fontId="46" fillId="0" borderId="77" xfId="0" applyFont="1" applyBorder="1" applyAlignment="1">
      <alignment horizontal="center"/>
    </xf>
    <xf numFmtId="0" fontId="46" fillId="0" borderId="23" xfId="0" applyFont="1" applyBorder="1" applyAlignment="1">
      <alignment horizontal="center" textRotation="90" wrapText="1"/>
    </xf>
    <xf numFmtId="0" fontId="45" fillId="0" borderId="47" xfId="33" applyFont="1" applyFill="1" applyBorder="1" applyAlignment="1">
      <alignment horizontal="center" textRotation="90" wrapText="1"/>
      <protection/>
    </xf>
    <xf numFmtId="0" fontId="45" fillId="0" borderId="46" xfId="33" applyFont="1" applyFill="1" applyBorder="1" applyAlignment="1">
      <alignment horizontal="center" textRotation="90" wrapText="1"/>
      <protection/>
    </xf>
    <xf numFmtId="0" fontId="44" fillId="0" borderId="23" xfId="33" applyFont="1" applyFill="1" applyBorder="1" applyAlignment="1">
      <alignment horizontal="center" textRotation="90" wrapText="1"/>
      <protection/>
    </xf>
    <xf numFmtId="0" fontId="45" fillId="0" borderId="142" xfId="33" applyFont="1" applyFill="1" applyBorder="1" applyAlignment="1">
      <alignment horizontal="center" textRotation="90" wrapText="1"/>
      <protection/>
    </xf>
    <xf numFmtId="0" fontId="47" fillId="0" borderId="0" xfId="33" applyFont="1" applyFill="1" applyBorder="1" applyAlignment="1">
      <alignment horizontal="center" textRotation="90" wrapText="1"/>
      <protection/>
    </xf>
    <xf numFmtId="0" fontId="45" fillId="0" borderId="0" xfId="33" applyFont="1" applyFill="1" applyBorder="1" applyAlignment="1">
      <alignment horizontal="center" textRotation="90" wrapText="1"/>
      <protection/>
    </xf>
    <xf numFmtId="0" fontId="44" fillId="0" borderId="99" xfId="33" applyFont="1" applyFill="1" applyBorder="1" applyAlignment="1">
      <alignment horizontal="center" textRotation="90" wrapText="1"/>
      <protection/>
    </xf>
    <xf numFmtId="0" fontId="44" fillId="0" borderId="77" xfId="33" applyFont="1" applyFill="1" applyBorder="1" applyAlignment="1">
      <alignment horizontal="center" textRotation="90" wrapText="1"/>
      <protection/>
    </xf>
    <xf numFmtId="0" fontId="46" fillId="0" borderId="23" xfId="0" applyFont="1" applyFill="1" applyBorder="1" applyAlignment="1">
      <alignment textRotation="90" wrapText="1"/>
    </xf>
    <xf numFmtId="0" fontId="45" fillId="0" borderId="47" xfId="33" applyFont="1" applyFill="1" applyBorder="1" applyAlignment="1">
      <alignment textRotation="90" wrapText="1"/>
      <protection/>
    </xf>
    <xf numFmtId="0" fontId="45" fillId="0" borderId="46" xfId="33" applyFont="1" applyFill="1" applyBorder="1" applyAlignment="1">
      <alignment textRotation="90" wrapText="1"/>
      <protection/>
    </xf>
    <xf numFmtId="0" fontId="44" fillId="0" borderId="23" xfId="33" applyFont="1" applyFill="1" applyBorder="1" applyAlignment="1">
      <alignment textRotation="90" wrapText="1"/>
      <protection/>
    </xf>
    <xf numFmtId="0" fontId="45" fillId="0" borderId="0" xfId="33" applyFont="1" applyFill="1" applyBorder="1" applyAlignment="1">
      <alignment textRotation="90" wrapText="1"/>
      <protection/>
    </xf>
    <xf numFmtId="0" fontId="44" fillId="0" borderId="99" xfId="33" applyFont="1" applyFill="1" applyBorder="1" applyAlignment="1">
      <alignment textRotation="90" wrapText="1"/>
      <protection/>
    </xf>
    <xf numFmtId="0" fontId="44" fillId="0" borderId="77" xfId="33" applyFont="1" applyFill="1" applyBorder="1" applyAlignment="1">
      <alignment textRotation="90" wrapText="1"/>
      <protection/>
    </xf>
    <xf numFmtId="206" fontId="45" fillId="0" borderId="44" xfId="70" applyNumberFormat="1" applyFont="1" applyFill="1" applyBorder="1" applyAlignment="1">
      <alignment horizontal="right" vertical="center"/>
    </xf>
    <xf numFmtId="206" fontId="45" fillId="0" borderId="129" xfId="70" applyNumberFormat="1" applyFont="1" applyFill="1" applyBorder="1" applyAlignment="1">
      <alignment horizontal="right" vertical="center"/>
    </xf>
    <xf numFmtId="206" fontId="45" fillId="0" borderId="43" xfId="70" applyNumberFormat="1" applyFont="1" applyFill="1" applyBorder="1" applyAlignment="1">
      <alignment horizontal="right" vertical="center"/>
    </xf>
    <xf numFmtId="206" fontId="45" fillId="0" borderId="143" xfId="70" applyNumberFormat="1" applyFont="1" applyFill="1" applyBorder="1" applyAlignment="1">
      <alignment horizontal="right" vertical="center"/>
    </xf>
    <xf numFmtId="206" fontId="45" fillId="0" borderId="118" xfId="70" applyNumberFormat="1" applyFont="1" applyFill="1" applyBorder="1" applyAlignment="1">
      <alignment horizontal="right" vertical="center"/>
    </xf>
    <xf numFmtId="206" fontId="45" fillId="0" borderId="40" xfId="70" applyNumberFormat="1" applyFont="1" applyFill="1" applyBorder="1" applyAlignment="1">
      <alignment horizontal="right" vertical="center"/>
    </xf>
    <xf numFmtId="206" fontId="45" fillId="0" borderId="24" xfId="70" applyNumberFormat="1" applyFont="1" applyFill="1" applyBorder="1" applyAlignment="1">
      <alignment horizontal="right" vertical="center"/>
    </xf>
    <xf numFmtId="206" fontId="45" fillId="0" borderId="17" xfId="70" applyNumberFormat="1" applyFont="1" applyFill="1" applyBorder="1" applyAlignment="1">
      <alignment horizontal="right" vertical="center"/>
    </xf>
    <xf numFmtId="206" fontId="45" fillId="0" borderId="57" xfId="70" applyNumberFormat="1" applyFont="1" applyFill="1" applyBorder="1" applyAlignment="1">
      <alignment horizontal="right" vertical="center"/>
    </xf>
    <xf numFmtId="206" fontId="45" fillId="0" borderId="144" xfId="70" applyNumberFormat="1" applyFont="1" applyFill="1" applyBorder="1" applyAlignment="1">
      <alignment horizontal="right" vertical="center"/>
    </xf>
    <xf numFmtId="206" fontId="45" fillId="0" borderId="133" xfId="70" applyNumberFormat="1" applyFont="1" applyFill="1" applyBorder="1" applyAlignment="1">
      <alignment horizontal="right" vertical="center"/>
    </xf>
    <xf numFmtId="206" fontId="45" fillId="0" borderId="95" xfId="70" applyNumberFormat="1" applyFont="1" applyFill="1" applyBorder="1" applyAlignment="1">
      <alignment horizontal="right" vertical="center"/>
    </xf>
    <xf numFmtId="206" fontId="45" fillId="0" borderId="10" xfId="70" applyNumberFormat="1" applyFont="1" applyFill="1" applyBorder="1" applyAlignment="1">
      <alignment horizontal="right" vertical="center"/>
    </xf>
    <xf numFmtId="206" fontId="45" fillId="0" borderId="14" xfId="70" applyNumberFormat="1" applyFont="1" applyFill="1" applyBorder="1" applyAlignment="1">
      <alignment horizontal="right" vertical="center"/>
    </xf>
    <xf numFmtId="206" fontId="45" fillId="0" borderId="60" xfId="70" applyNumberFormat="1" applyFont="1" applyFill="1" applyBorder="1" applyAlignment="1">
      <alignment horizontal="right" vertical="center"/>
    </xf>
    <xf numFmtId="206" fontId="45" fillId="0" borderId="56" xfId="70" applyNumberFormat="1" applyFont="1" applyFill="1" applyBorder="1" applyAlignment="1">
      <alignment horizontal="right" vertical="center"/>
    </xf>
    <xf numFmtId="206" fontId="45" fillId="0" borderId="23" xfId="70" applyNumberFormat="1" applyFont="1" applyFill="1" applyBorder="1" applyAlignment="1">
      <alignment horizontal="right" vertical="center"/>
    </xf>
    <xf numFmtId="206" fontId="45" fillId="0" borderId="0" xfId="70" applyNumberFormat="1" applyFont="1" applyFill="1" applyBorder="1" applyAlignment="1">
      <alignment horizontal="right" vertical="center"/>
    </xf>
    <xf numFmtId="206" fontId="45" fillId="0" borderId="145" xfId="70" applyNumberFormat="1" applyFont="1" applyFill="1" applyBorder="1" applyAlignment="1">
      <alignment horizontal="right" vertical="center"/>
    </xf>
    <xf numFmtId="206" fontId="45" fillId="0" borderId="47" xfId="70" applyNumberFormat="1" applyFont="1" applyFill="1" applyBorder="1" applyAlignment="1">
      <alignment horizontal="right" vertical="center"/>
    </xf>
    <xf numFmtId="206" fontId="45" fillId="0" borderId="48" xfId="70" applyNumberFormat="1" applyFont="1" applyFill="1" applyBorder="1" applyAlignment="1">
      <alignment horizontal="right" vertical="center"/>
    </xf>
    <xf numFmtId="206" fontId="45" fillId="0" borderId="146" xfId="70" applyNumberFormat="1" applyFont="1" applyFill="1" applyBorder="1" applyAlignment="1">
      <alignment horizontal="right" vertical="center"/>
    </xf>
    <xf numFmtId="206" fontId="45" fillId="0" borderId="113" xfId="70" applyNumberFormat="1" applyFont="1" applyFill="1" applyBorder="1" applyAlignment="1">
      <alignment horizontal="right" vertical="center"/>
    </xf>
    <xf numFmtId="206" fontId="45" fillId="0" borderId="21" xfId="70" applyNumberFormat="1" applyFont="1" applyFill="1" applyBorder="1" applyAlignment="1">
      <alignment horizontal="right" vertical="center"/>
    </xf>
    <xf numFmtId="206" fontId="45" fillId="0" borderId="78" xfId="70" applyNumberFormat="1" applyFont="1" applyFill="1" applyBorder="1" applyAlignment="1">
      <alignment horizontal="right" vertical="center"/>
    </xf>
    <xf numFmtId="206" fontId="45" fillId="0" borderId="51" xfId="70" applyNumberFormat="1" applyFont="1" applyFill="1" applyBorder="1" applyAlignment="1">
      <alignment horizontal="right" vertical="center"/>
    </xf>
    <xf numFmtId="206" fontId="45" fillId="0" borderId="26" xfId="70" applyNumberFormat="1" applyFont="1" applyFill="1" applyBorder="1" applyAlignment="1">
      <alignment horizontal="right" vertical="center"/>
    </xf>
    <xf numFmtId="206" fontId="45" fillId="0" borderId="53" xfId="70" applyNumberFormat="1" applyFont="1" applyFill="1" applyBorder="1" applyAlignment="1">
      <alignment horizontal="right" vertical="center"/>
    </xf>
    <xf numFmtId="206" fontId="45" fillId="0" borderId="49" xfId="70" applyNumberFormat="1" applyFont="1" applyFill="1" applyBorder="1" applyAlignment="1">
      <alignment horizontal="right" vertical="center"/>
    </xf>
    <xf numFmtId="206" fontId="45" fillId="0" borderId="55" xfId="70" applyNumberFormat="1" applyFont="1" applyFill="1" applyBorder="1" applyAlignment="1">
      <alignment horizontal="right" vertical="center"/>
    </xf>
    <xf numFmtId="206" fontId="45" fillId="0" borderId="134" xfId="70" applyNumberFormat="1" applyFont="1" applyFill="1" applyBorder="1" applyAlignment="1">
      <alignment horizontal="right" vertical="center"/>
    </xf>
    <xf numFmtId="206" fontId="45" fillId="0" borderId="50" xfId="70" applyNumberFormat="1" applyFont="1" applyFill="1" applyBorder="1" applyAlignment="1">
      <alignment horizontal="right" vertical="center"/>
    </xf>
    <xf numFmtId="206" fontId="45" fillId="0" borderId="76" xfId="70" applyNumberFormat="1" applyFont="1" applyFill="1" applyBorder="1" applyAlignment="1">
      <alignment horizontal="right" vertical="center"/>
    </xf>
    <xf numFmtId="206" fontId="45" fillId="0" borderId="32" xfId="70" applyNumberFormat="1" applyFont="1" applyFill="1" applyBorder="1" applyAlignment="1">
      <alignment horizontal="right" vertical="center"/>
    </xf>
    <xf numFmtId="206" fontId="45" fillId="0" borderId="98" xfId="70" applyNumberFormat="1" applyFont="1" applyFill="1" applyBorder="1" applyAlignment="1">
      <alignment horizontal="right" vertical="center"/>
    </xf>
    <xf numFmtId="206" fontId="45" fillId="0" borderId="46" xfId="70" applyNumberFormat="1" applyFont="1" applyFill="1" applyBorder="1" applyAlignment="1">
      <alignment horizontal="right" vertical="center"/>
    </xf>
    <xf numFmtId="206" fontId="45" fillId="0" borderId="99" xfId="70" applyNumberFormat="1" applyFont="1" applyFill="1" applyBorder="1" applyAlignment="1">
      <alignment horizontal="right" vertical="center"/>
    </xf>
    <xf numFmtId="206" fontId="45" fillId="0" borderId="105" xfId="70" applyNumberFormat="1" applyFont="1" applyFill="1" applyBorder="1" applyAlignment="1">
      <alignment horizontal="right" vertical="center"/>
    </xf>
    <xf numFmtId="206" fontId="45" fillId="0" borderId="147" xfId="70" applyNumberFormat="1" applyFont="1" applyFill="1" applyBorder="1" applyAlignment="1">
      <alignment horizontal="right" vertical="center"/>
    </xf>
    <xf numFmtId="206" fontId="45" fillId="0" borderId="104" xfId="70" applyNumberFormat="1" applyFont="1" applyFill="1" applyBorder="1" applyAlignment="1">
      <alignment horizontal="right" vertical="center"/>
    </xf>
    <xf numFmtId="206" fontId="45" fillId="0" borderId="100" xfId="70" applyNumberFormat="1" applyFont="1" applyFill="1" applyBorder="1" applyAlignment="1">
      <alignment horizontal="right" vertical="center"/>
    </xf>
    <xf numFmtId="206" fontId="45" fillId="0" borderId="148" xfId="70" applyNumberFormat="1" applyFont="1" applyFill="1" applyBorder="1" applyAlignment="1">
      <alignment horizontal="right" vertical="center"/>
    </xf>
    <xf numFmtId="206" fontId="45" fillId="0" borderId="58" xfId="70" applyNumberFormat="1" applyFont="1" applyFill="1" applyBorder="1" applyAlignment="1">
      <alignment horizontal="right" vertical="center"/>
    </xf>
    <xf numFmtId="206" fontId="45" fillId="0" borderId="62" xfId="70" applyNumberFormat="1" applyFont="1" applyFill="1" applyBorder="1" applyAlignment="1">
      <alignment horizontal="right" vertical="center"/>
    </xf>
    <xf numFmtId="206" fontId="45" fillId="0" borderId="91" xfId="70" applyNumberFormat="1" applyFont="1" applyFill="1" applyBorder="1" applyAlignment="1">
      <alignment horizontal="right" vertical="center"/>
    </xf>
    <xf numFmtId="206" fontId="45" fillId="0" borderId="66" xfId="70" applyNumberFormat="1" applyFont="1" applyFill="1" applyBorder="1" applyAlignment="1">
      <alignment horizontal="right" vertical="center"/>
    </xf>
    <xf numFmtId="206" fontId="45" fillId="0" borderId="25" xfId="70" applyNumberFormat="1" applyFont="1" applyFill="1" applyBorder="1" applyAlignment="1">
      <alignment horizontal="right" vertical="center"/>
    </xf>
    <xf numFmtId="206" fontId="45" fillId="0" borderId="149" xfId="70" applyNumberFormat="1" applyFont="1" applyFill="1" applyBorder="1" applyAlignment="1">
      <alignment horizontal="right" vertical="center"/>
    </xf>
    <xf numFmtId="206" fontId="45" fillId="0" borderId="11" xfId="70" applyNumberFormat="1" applyFont="1" applyFill="1" applyBorder="1" applyAlignment="1">
      <alignment horizontal="right" vertical="center"/>
    </xf>
    <xf numFmtId="206" fontId="45" fillId="0" borderId="72" xfId="70" applyNumberFormat="1" applyFont="1" applyFill="1" applyBorder="1" applyAlignment="1">
      <alignment horizontal="right" vertical="center"/>
    </xf>
    <xf numFmtId="206" fontId="45" fillId="0" borderId="71" xfId="70" applyNumberFormat="1" applyFont="1" applyFill="1" applyBorder="1" applyAlignment="1">
      <alignment horizontal="right" vertical="center"/>
    </xf>
    <xf numFmtId="206" fontId="45" fillId="0" borderId="27" xfId="70" applyNumberFormat="1" applyFont="1" applyFill="1" applyBorder="1" applyAlignment="1">
      <alignment horizontal="right" vertical="center"/>
    </xf>
    <xf numFmtId="206" fontId="45" fillId="0" borderId="70" xfId="70" applyNumberFormat="1" applyFont="1" applyFill="1" applyBorder="1" applyAlignment="1">
      <alignment horizontal="right" vertical="center"/>
    </xf>
    <xf numFmtId="206" fontId="45" fillId="0" borderId="114" xfId="70" applyNumberFormat="1" applyFont="1" applyFill="1" applyBorder="1" applyAlignment="1">
      <alignment horizontal="right" vertical="center"/>
    </xf>
    <xf numFmtId="206" fontId="45" fillId="0" borderId="110" xfId="70" applyNumberFormat="1" applyFont="1" applyFill="1" applyBorder="1" applyAlignment="1">
      <alignment horizontal="right" vertical="center"/>
    </xf>
    <xf numFmtId="206" fontId="45" fillId="0" borderId="150" xfId="70" applyNumberFormat="1" applyFont="1" applyFill="1" applyBorder="1" applyAlignment="1">
      <alignment horizontal="right" vertical="center"/>
    </xf>
    <xf numFmtId="206" fontId="45" fillId="0" borderId="109" xfId="70" applyNumberFormat="1" applyFont="1" applyFill="1" applyBorder="1" applyAlignment="1">
      <alignment horizontal="right" vertical="center"/>
    </xf>
    <xf numFmtId="206" fontId="45" fillId="0" borderId="33" xfId="70" applyNumberFormat="1" applyFont="1" applyFill="1" applyBorder="1" applyAlignment="1">
      <alignment horizontal="right" vertical="center"/>
    </xf>
    <xf numFmtId="206" fontId="45" fillId="0" borderId="151" xfId="70" applyNumberFormat="1" applyFont="1" applyFill="1" applyBorder="1" applyAlignment="1">
      <alignment horizontal="right" vertical="center"/>
    </xf>
    <xf numFmtId="206" fontId="45" fillId="0" borderId="152" xfId="70" applyNumberFormat="1" applyFont="1" applyFill="1" applyBorder="1" applyAlignment="1">
      <alignment horizontal="right" vertical="center"/>
    </xf>
    <xf numFmtId="206" fontId="45" fillId="0" borderId="108" xfId="70" applyNumberFormat="1" applyFont="1" applyFill="1" applyBorder="1" applyAlignment="1">
      <alignment horizontal="right" vertical="center"/>
    </xf>
    <xf numFmtId="206" fontId="45" fillId="0" borderId="153" xfId="70" applyNumberFormat="1" applyFont="1" applyFill="1" applyBorder="1" applyAlignment="1">
      <alignment horizontal="right" vertical="center"/>
    </xf>
    <xf numFmtId="206" fontId="45" fillId="0" borderId="120" xfId="70" applyNumberFormat="1" applyFont="1" applyFill="1" applyBorder="1" applyAlignment="1">
      <alignment horizontal="right" vertical="center"/>
    </xf>
    <xf numFmtId="206" fontId="45" fillId="0" borderId="13" xfId="70" applyNumberFormat="1" applyFont="1" applyFill="1" applyBorder="1" applyAlignment="1">
      <alignment horizontal="right" vertical="center"/>
    </xf>
    <xf numFmtId="0" fontId="44" fillId="0" borderId="128" xfId="33" applyFont="1" applyFill="1" applyBorder="1" applyAlignment="1">
      <alignment horizontal="left" vertical="center"/>
      <protection/>
    </xf>
    <xf numFmtId="3" fontId="44" fillId="0" borderId="17" xfId="59" applyNumberFormat="1" applyFont="1" applyFill="1" applyBorder="1" applyAlignment="1" applyProtection="1">
      <alignment horizontal="center" vertical="center" wrapText="1"/>
      <protection locked="0"/>
    </xf>
    <xf numFmtId="3" fontId="45" fillId="0" borderId="17" xfId="58" applyNumberFormat="1" applyFont="1" applyFill="1" applyBorder="1" applyAlignment="1" applyProtection="1">
      <alignment horizontal="left" vertical="center" wrapText="1"/>
      <protection locked="0"/>
    </xf>
    <xf numFmtId="3" fontId="44" fillId="0" borderId="17" xfId="58" applyNumberFormat="1" applyFont="1" applyFill="1" applyBorder="1" applyAlignment="1" applyProtection="1">
      <alignment horizontal="center" vertical="center" wrapText="1"/>
      <protection locked="0"/>
    </xf>
    <xf numFmtId="0" fontId="44" fillId="0" borderId="17" xfId="58" applyFont="1" applyFill="1" applyBorder="1" applyAlignment="1">
      <alignment horizontal="center" vertical="center" wrapText="1"/>
      <protection/>
    </xf>
    <xf numFmtId="0" fontId="45" fillId="0" borderId="17" xfId="58" applyFont="1" applyFill="1" applyBorder="1" applyAlignment="1">
      <alignment horizontal="left" vertical="center" wrapText="1"/>
      <protection/>
    </xf>
    <xf numFmtId="3" fontId="44" fillId="34" borderId="17" xfId="59" applyNumberFormat="1" applyFont="1" applyFill="1" applyBorder="1" applyAlignment="1" applyProtection="1">
      <alignment horizontal="center" vertical="center" wrapText="1"/>
      <protection locked="0"/>
    </xf>
    <xf numFmtId="0" fontId="45" fillId="34" borderId="17" xfId="58" applyFont="1" applyFill="1" applyBorder="1" applyAlignment="1">
      <alignment horizontal="left" vertical="center" wrapText="1"/>
      <protection/>
    </xf>
    <xf numFmtId="0" fontId="147" fillId="0" borderId="0" xfId="0" applyFont="1" applyFill="1" applyAlignment="1">
      <alignment/>
    </xf>
    <xf numFmtId="0" fontId="147" fillId="0" borderId="0" xfId="0" applyFont="1" applyFill="1" applyAlignment="1">
      <alignment/>
    </xf>
    <xf numFmtId="0" fontId="45" fillId="0" borderId="16" xfId="33" applyFont="1" applyFill="1" applyBorder="1" applyAlignment="1">
      <alignment wrapText="1"/>
      <protection/>
    </xf>
    <xf numFmtId="0" fontId="46" fillId="0" borderId="119" xfId="0" applyFont="1" applyFill="1" applyBorder="1" applyAlignment="1">
      <alignment horizontal="center"/>
    </xf>
    <xf numFmtId="0" fontId="148" fillId="0" borderId="128" xfId="0" applyFont="1" applyBorder="1" applyAlignment="1">
      <alignment vertical="center"/>
    </xf>
    <xf numFmtId="0" fontId="148" fillId="0" borderId="16" xfId="0" applyFont="1" applyBorder="1" applyAlignment="1">
      <alignment/>
    </xf>
    <xf numFmtId="0" fontId="148" fillId="0" borderId="123" xfId="0" applyFont="1" applyBorder="1" applyAlignment="1">
      <alignment/>
    </xf>
    <xf numFmtId="0" fontId="45" fillId="0" borderId="0" xfId="33" applyFont="1" applyFill="1" applyBorder="1" applyAlignment="1">
      <alignment wrapText="1"/>
      <protection/>
    </xf>
    <xf numFmtId="0" fontId="47" fillId="0" borderId="77" xfId="0" applyFont="1" applyFill="1" applyBorder="1" applyAlignment="1">
      <alignment horizontal="center"/>
    </xf>
    <xf numFmtId="0" fontId="149" fillId="0" borderId="34" xfId="0" applyFont="1" applyBorder="1" applyAlignment="1">
      <alignment vertical="center"/>
    </xf>
    <xf numFmtId="0" fontId="149" fillId="0" borderId="0" xfId="0" applyFont="1" applyBorder="1" applyAlignment="1">
      <alignment/>
    </xf>
    <xf numFmtId="0" fontId="149" fillId="0" borderId="0" xfId="0" applyFont="1" applyBorder="1" applyAlignment="1">
      <alignment vertical="center"/>
    </xf>
    <xf numFmtId="0" fontId="149" fillId="0" borderId="88" xfId="0" applyFont="1" applyBorder="1" applyAlignment="1">
      <alignment vertical="center"/>
    </xf>
    <xf numFmtId="0" fontId="48" fillId="0" borderId="10" xfId="33" applyFont="1" applyFill="1" applyBorder="1" applyAlignment="1">
      <alignment horizontal="center" vertical="center" wrapText="1"/>
      <protection/>
    </xf>
    <xf numFmtId="0" fontId="50" fillId="0" borderId="77" xfId="0" applyFont="1" applyFill="1" applyBorder="1" applyAlignment="1">
      <alignment horizontal="center" textRotation="90" wrapText="1"/>
    </xf>
    <xf numFmtId="0" fontId="149" fillId="0" borderId="154" xfId="0" applyFont="1" applyBorder="1" applyAlignment="1">
      <alignment horizontal="center" textRotation="90" wrapText="1"/>
    </xf>
    <xf numFmtId="0" fontId="149" fillId="0" borderId="95" xfId="0" applyFont="1" applyBorder="1" applyAlignment="1">
      <alignment horizontal="center" textRotation="90" wrapText="1"/>
    </xf>
    <xf numFmtId="0" fontId="149" fillId="0" borderId="13" xfId="0" applyFont="1" applyBorder="1" applyAlignment="1">
      <alignment horizontal="center" textRotation="90" wrapText="1"/>
    </xf>
    <xf numFmtId="0" fontId="149" fillId="0" borderId="155" xfId="0" applyFont="1" applyBorder="1" applyAlignment="1">
      <alignment horizontal="center" textRotation="90" wrapText="1"/>
    </xf>
    <xf numFmtId="0" fontId="149" fillId="0" borderId="111" xfId="0" applyFont="1" applyBorder="1" applyAlignment="1">
      <alignment horizontal="center" textRotation="90" wrapText="1"/>
    </xf>
    <xf numFmtId="0" fontId="149" fillId="0" borderId="120" xfId="0" applyFont="1" applyBorder="1" applyAlignment="1">
      <alignment horizontal="center" textRotation="90" wrapText="1"/>
    </xf>
    <xf numFmtId="0" fontId="149" fillId="0" borderId="20" xfId="0" applyFont="1" applyBorder="1" applyAlignment="1">
      <alignment horizontal="center" textRotation="90" wrapText="1"/>
    </xf>
    <xf numFmtId="0" fontId="44" fillId="0" borderId="10" xfId="33" applyFont="1" applyFill="1" applyBorder="1" applyAlignment="1">
      <alignment wrapText="1"/>
      <protection/>
    </xf>
    <xf numFmtId="206" fontId="45" fillId="0" borderId="11" xfId="70" applyNumberFormat="1" applyFont="1" applyFill="1" applyBorder="1" applyAlignment="1">
      <alignment vertical="center"/>
    </xf>
    <xf numFmtId="206" fontId="45" fillId="0" borderId="14" xfId="70" applyNumberFormat="1" applyFont="1" applyFill="1" applyBorder="1" applyAlignment="1">
      <alignment vertical="center"/>
    </xf>
    <xf numFmtId="206" fontId="45" fillId="0" borderId="60" xfId="70" applyNumberFormat="1" applyFont="1" applyFill="1" applyBorder="1" applyAlignment="1">
      <alignment vertical="center"/>
    </xf>
    <xf numFmtId="206" fontId="45" fillId="0" borderId="56" xfId="70" applyNumberFormat="1" applyFont="1" applyFill="1" applyBorder="1" applyAlignment="1">
      <alignment vertical="center"/>
    </xf>
    <xf numFmtId="206" fontId="45" fillId="0" borderId="156" xfId="70" applyNumberFormat="1" applyFont="1" applyFill="1" applyBorder="1" applyAlignment="1">
      <alignment vertical="center"/>
    </xf>
    <xf numFmtId="206" fontId="45" fillId="0" borderId="111" xfId="70" applyNumberFormat="1" applyFont="1" applyFill="1" applyBorder="1" applyAlignment="1">
      <alignment vertical="center"/>
    </xf>
    <xf numFmtId="206" fontId="45" fillId="0" borderId="133" xfId="70" applyNumberFormat="1" applyFont="1" applyFill="1" applyBorder="1" applyAlignment="1">
      <alignment vertical="center"/>
    </xf>
    <xf numFmtId="206" fontId="45" fillId="0" borderId="17" xfId="70" applyNumberFormat="1" applyFont="1" applyFill="1" applyBorder="1" applyAlignment="1">
      <alignment vertical="center"/>
    </xf>
    <xf numFmtId="206" fontId="45" fillId="0" borderId="59" xfId="70" applyNumberFormat="1" applyFont="1" applyFill="1" applyBorder="1" applyAlignment="1">
      <alignment vertical="center"/>
    </xf>
    <xf numFmtId="206" fontId="45" fillId="0" borderId="57" xfId="70" applyNumberFormat="1" applyFont="1" applyFill="1" applyBorder="1" applyAlignment="1">
      <alignment vertical="center"/>
    </xf>
    <xf numFmtId="206" fontId="45" fillId="0" borderId="75" xfId="70" applyNumberFormat="1" applyFont="1" applyFill="1" applyBorder="1" applyAlignment="1">
      <alignment vertical="center"/>
    </xf>
    <xf numFmtId="194" fontId="45" fillId="0" borderId="157" xfId="0" applyNumberFormat="1" applyFont="1" applyFill="1" applyBorder="1" applyAlignment="1">
      <alignment vertical="center"/>
    </xf>
    <xf numFmtId="194" fontId="45" fillId="0" borderId="58" xfId="0" applyNumberFormat="1" applyFont="1" applyFill="1" applyBorder="1" applyAlignment="1">
      <alignment vertical="center"/>
    </xf>
    <xf numFmtId="194" fontId="45" fillId="0" borderId="56" xfId="0" applyNumberFormat="1" applyFont="1" applyFill="1" applyBorder="1" applyAlignment="1">
      <alignment vertical="center"/>
    </xf>
    <xf numFmtId="194" fontId="45" fillId="0" borderId="156" xfId="0" applyNumberFormat="1" applyFont="1" applyFill="1" applyBorder="1" applyAlignment="1">
      <alignment vertical="center"/>
    </xf>
    <xf numFmtId="194" fontId="45" fillId="0" borderId="59" xfId="0" applyNumberFormat="1" applyFont="1" applyFill="1" applyBorder="1" applyAlignment="1">
      <alignment vertical="center"/>
    </xf>
    <xf numFmtId="194" fontId="45" fillId="0" borderId="17" xfId="0" applyNumberFormat="1" applyFont="1" applyFill="1" applyBorder="1" applyAlignment="1">
      <alignment vertical="center"/>
    </xf>
    <xf numFmtId="194" fontId="45" fillId="0" borderId="138" xfId="0" applyNumberFormat="1" applyFont="1" applyFill="1" applyBorder="1" applyAlignment="1">
      <alignment vertical="center"/>
    </xf>
    <xf numFmtId="206" fontId="45" fillId="0" borderId="23" xfId="70" applyNumberFormat="1" applyFont="1" applyFill="1" applyBorder="1" applyAlignment="1">
      <alignment vertical="center"/>
    </xf>
    <xf numFmtId="206" fontId="45" fillId="0" borderId="0" xfId="70" applyNumberFormat="1" applyFont="1" applyFill="1" applyBorder="1" applyAlignment="1">
      <alignment vertical="center"/>
    </xf>
    <xf numFmtId="206" fontId="45" fillId="0" borderId="48" xfId="70" applyNumberFormat="1" applyFont="1" applyFill="1" applyBorder="1" applyAlignment="1">
      <alignment vertical="center"/>
    </xf>
    <xf numFmtId="206" fontId="45" fillId="0" borderId="46" xfId="70" applyNumberFormat="1" applyFont="1" applyFill="1" applyBorder="1" applyAlignment="1">
      <alignment vertical="center"/>
    </xf>
    <xf numFmtId="206" fontId="45" fillId="0" borderId="158" xfId="70" applyNumberFormat="1" applyFont="1" applyFill="1" applyBorder="1" applyAlignment="1">
      <alignment vertical="center"/>
    </xf>
    <xf numFmtId="206" fontId="45" fillId="0" borderId="22" xfId="70" applyNumberFormat="1" applyFont="1" applyFill="1" applyBorder="1" applyAlignment="1">
      <alignment vertical="center"/>
    </xf>
    <xf numFmtId="206" fontId="45" fillId="0" borderId="47" xfId="70" applyNumberFormat="1" applyFont="1" applyFill="1" applyBorder="1" applyAlignment="1">
      <alignment vertical="center"/>
    </xf>
    <xf numFmtId="206" fontId="45" fillId="0" borderId="77" xfId="70" applyNumberFormat="1" applyFont="1" applyFill="1" applyBorder="1" applyAlignment="1">
      <alignment vertical="center"/>
    </xf>
    <xf numFmtId="194" fontId="45" fillId="0" borderId="159" xfId="0" applyNumberFormat="1" applyFont="1" applyFill="1" applyBorder="1" applyAlignment="1">
      <alignment vertical="center"/>
    </xf>
    <xf numFmtId="194" fontId="45" fillId="0" borderId="21" xfId="0" applyNumberFormat="1" applyFont="1" applyFill="1" applyBorder="1" applyAlignment="1">
      <alignment vertical="center"/>
    </xf>
    <xf numFmtId="194" fontId="45" fillId="0" borderId="46" xfId="0" applyNumberFormat="1" applyFont="1" applyFill="1" applyBorder="1" applyAlignment="1">
      <alignment vertical="center"/>
    </xf>
    <xf numFmtId="194" fontId="45" fillId="0" borderId="158" xfId="0" applyNumberFormat="1" applyFont="1" applyFill="1" applyBorder="1" applyAlignment="1">
      <alignment vertical="center"/>
    </xf>
    <xf numFmtId="194" fontId="45" fillId="0" borderId="22" xfId="0" applyNumberFormat="1" applyFont="1" applyFill="1" applyBorder="1" applyAlignment="1">
      <alignment vertical="center"/>
    </xf>
    <xf numFmtId="194" fontId="45" fillId="0" borderId="23" xfId="0" applyNumberFormat="1" applyFont="1" applyFill="1" applyBorder="1" applyAlignment="1">
      <alignment vertical="center"/>
    </xf>
    <xf numFmtId="194" fontId="45" fillId="0" borderId="88" xfId="0" applyNumberFormat="1" applyFont="1" applyFill="1" applyBorder="1" applyAlignment="1">
      <alignment vertical="center"/>
    </xf>
    <xf numFmtId="0" fontId="45" fillId="0" borderId="26" xfId="33" applyFont="1" applyFill="1" applyBorder="1" applyAlignment="1">
      <alignment wrapText="1"/>
      <protection/>
    </xf>
    <xf numFmtId="206" fontId="45" fillId="0" borderId="49" xfId="70" applyNumberFormat="1" applyFont="1" applyFill="1" applyBorder="1" applyAlignment="1">
      <alignment vertical="center"/>
    </xf>
    <xf numFmtId="206" fontId="45" fillId="0" borderId="26" xfId="70" applyNumberFormat="1" applyFont="1" applyFill="1" applyBorder="1" applyAlignment="1">
      <alignment vertical="center"/>
    </xf>
    <xf numFmtId="206" fontId="45" fillId="0" borderId="55" xfId="70" applyNumberFormat="1" applyFont="1" applyFill="1" applyBorder="1" applyAlignment="1">
      <alignment vertical="center"/>
    </xf>
    <xf numFmtId="206" fontId="45" fillId="0" borderId="50" xfId="70" applyNumberFormat="1" applyFont="1" applyFill="1" applyBorder="1" applyAlignment="1">
      <alignment vertical="center"/>
    </xf>
    <xf numFmtId="206" fontId="45" fillId="0" borderId="160" xfId="70" applyNumberFormat="1" applyFont="1" applyFill="1" applyBorder="1" applyAlignment="1">
      <alignment vertical="center"/>
    </xf>
    <xf numFmtId="206" fontId="45" fillId="0" borderId="54" xfId="70" applyNumberFormat="1" applyFont="1" applyFill="1" applyBorder="1" applyAlignment="1">
      <alignment vertical="center"/>
    </xf>
    <xf numFmtId="206" fontId="45" fillId="0" borderId="51" xfId="70" applyNumberFormat="1" applyFont="1" applyFill="1" applyBorder="1" applyAlignment="1">
      <alignment vertical="center"/>
    </xf>
    <xf numFmtId="206" fontId="45" fillId="0" borderId="161" xfId="70" applyNumberFormat="1" applyFont="1" applyFill="1" applyBorder="1" applyAlignment="1">
      <alignment vertical="center"/>
    </xf>
    <xf numFmtId="194" fontId="45" fillId="0" borderId="162" xfId="0" applyNumberFormat="1" applyFont="1" applyFill="1" applyBorder="1" applyAlignment="1">
      <alignment vertical="center"/>
    </xf>
    <xf numFmtId="194" fontId="45" fillId="0" borderId="53" xfId="0" applyNumberFormat="1" applyFont="1" applyFill="1" applyBorder="1" applyAlignment="1">
      <alignment vertical="center"/>
    </xf>
    <xf numFmtId="194" fontId="45" fillId="0" borderId="50" xfId="0" applyNumberFormat="1" applyFont="1" applyFill="1" applyBorder="1" applyAlignment="1">
      <alignment vertical="center"/>
    </xf>
    <xf numFmtId="194" fontId="45" fillId="0" borderId="160" xfId="0" applyNumberFormat="1" applyFont="1" applyFill="1" applyBorder="1" applyAlignment="1">
      <alignment vertical="center"/>
    </xf>
    <xf numFmtId="194" fontId="45" fillId="0" borderId="54" xfId="0" applyNumberFormat="1" applyFont="1" applyFill="1" applyBorder="1" applyAlignment="1">
      <alignment vertical="center"/>
    </xf>
    <xf numFmtId="194" fontId="45" fillId="0" borderId="49" xfId="0" applyNumberFormat="1" applyFont="1" applyFill="1" applyBorder="1" applyAlignment="1">
      <alignment vertical="center"/>
    </xf>
    <xf numFmtId="194" fontId="45" fillId="0" borderId="139" xfId="0" applyNumberFormat="1" applyFont="1" applyFill="1" applyBorder="1" applyAlignment="1">
      <alignment vertical="center"/>
    </xf>
    <xf numFmtId="0" fontId="44" fillId="0" borderId="14" xfId="33" applyFont="1" applyFill="1" applyBorder="1" applyAlignment="1">
      <alignment wrapText="1"/>
      <protection/>
    </xf>
    <xf numFmtId="0" fontId="45" fillId="0" borderId="33" xfId="33" applyFont="1" applyFill="1" applyBorder="1" applyAlignment="1">
      <alignment wrapText="1"/>
      <protection/>
    </xf>
    <xf numFmtId="206" fontId="45" fillId="0" borderId="110" xfId="70" applyNumberFormat="1" applyFont="1" applyFill="1" applyBorder="1" applyAlignment="1">
      <alignment vertical="center"/>
    </xf>
    <xf numFmtId="206" fontId="45" fillId="0" borderId="33" xfId="70" applyNumberFormat="1" applyFont="1" applyFill="1" applyBorder="1" applyAlignment="1">
      <alignment vertical="center"/>
    </xf>
    <xf numFmtId="206" fontId="45" fillId="0" borderId="163" xfId="70" applyNumberFormat="1" applyFont="1" applyFill="1" applyBorder="1" applyAlignment="1">
      <alignment vertical="center"/>
    </xf>
    <xf numFmtId="206" fontId="45" fillId="0" borderId="109" xfId="70" applyNumberFormat="1" applyFont="1" applyFill="1" applyBorder="1" applyAlignment="1">
      <alignment vertical="center"/>
    </xf>
    <xf numFmtId="206" fontId="45" fillId="0" borderId="152" xfId="70" applyNumberFormat="1" applyFont="1" applyFill="1" applyBorder="1" applyAlignment="1">
      <alignment vertical="center"/>
    </xf>
    <xf numFmtId="206" fontId="45" fillId="0" borderId="108" xfId="70" applyNumberFormat="1" applyFont="1" applyFill="1" applyBorder="1" applyAlignment="1">
      <alignment vertical="center"/>
    </xf>
    <xf numFmtId="206" fontId="45" fillId="0" borderId="150" xfId="70" applyNumberFormat="1" applyFont="1" applyFill="1" applyBorder="1" applyAlignment="1">
      <alignment vertical="center"/>
    </xf>
    <xf numFmtId="206" fontId="45" fillId="0" borderId="164" xfId="70" applyNumberFormat="1" applyFont="1" applyFill="1" applyBorder="1" applyAlignment="1">
      <alignment vertical="center"/>
    </xf>
    <xf numFmtId="194" fontId="45" fillId="0" borderId="165" xfId="0" applyNumberFormat="1" applyFont="1" applyFill="1" applyBorder="1" applyAlignment="1">
      <alignment vertical="center"/>
    </xf>
    <xf numFmtId="194" fontId="45" fillId="0" borderId="74" xfId="0" applyNumberFormat="1" applyFont="1" applyFill="1" applyBorder="1" applyAlignment="1">
      <alignment vertical="center"/>
    </xf>
    <xf numFmtId="194" fontId="45" fillId="0" borderId="109" xfId="0" applyNumberFormat="1" applyFont="1" applyFill="1" applyBorder="1" applyAlignment="1">
      <alignment vertical="center"/>
    </xf>
    <xf numFmtId="194" fontId="45" fillId="0" borderId="152" xfId="0" applyNumberFormat="1" applyFont="1" applyFill="1" applyBorder="1" applyAlignment="1">
      <alignment vertical="center"/>
    </xf>
    <xf numFmtId="194" fontId="45" fillId="0" borderId="108" xfId="0" applyNumberFormat="1" applyFont="1" applyFill="1" applyBorder="1" applyAlignment="1">
      <alignment vertical="center"/>
    </xf>
    <xf numFmtId="194" fontId="45" fillId="0" borderId="110" xfId="0" applyNumberFormat="1" applyFont="1" applyFill="1" applyBorder="1" applyAlignment="1">
      <alignment vertical="center"/>
    </xf>
    <xf numFmtId="194" fontId="45" fillId="0" borderId="141" xfId="0" applyNumberFormat="1" applyFont="1" applyFill="1" applyBorder="1" applyAlignment="1">
      <alignment vertical="center"/>
    </xf>
    <xf numFmtId="0" fontId="44" fillId="0" borderId="14" xfId="33" applyFont="1" applyFill="1" applyBorder="1" applyAlignment="1">
      <alignment vertical="center" wrapText="1"/>
      <protection/>
    </xf>
    <xf numFmtId="0" fontId="45" fillId="0" borderId="25" xfId="33" applyFont="1" applyFill="1" applyBorder="1" applyAlignment="1">
      <alignment wrapText="1"/>
      <protection/>
    </xf>
    <xf numFmtId="206" fontId="45" fillId="0" borderId="62" xfId="70" applyNumberFormat="1" applyFont="1" applyFill="1" applyBorder="1" applyAlignment="1">
      <alignment vertical="center"/>
    </xf>
    <xf numFmtId="206" fontId="45" fillId="0" borderId="25" xfId="70" applyNumberFormat="1" applyFont="1" applyFill="1" applyBorder="1" applyAlignment="1">
      <alignment vertical="center"/>
    </xf>
    <xf numFmtId="206" fontId="45" fillId="0" borderId="67" xfId="70" applyNumberFormat="1" applyFont="1" applyFill="1" applyBorder="1" applyAlignment="1">
      <alignment vertical="center"/>
    </xf>
    <xf numFmtId="206" fontId="45" fillId="0" borderId="66" xfId="70" applyNumberFormat="1" applyFont="1" applyFill="1" applyBorder="1" applyAlignment="1">
      <alignment vertical="center"/>
    </xf>
    <xf numFmtId="206" fontId="45" fillId="0" borderId="166" xfId="70" applyNumberFormat="1" applyFont="1" applyFill="1" applyBorder="1" applyAlignment="1">
      <alignment vertical="center"/>
    </xf>
    <xf numFmtId="206" fontId="45" fillId="0" borderId="65" xfId="70" applyNumberFormat="1" applyFont="1" applyFill="1" applyBorder="1" applyAlignment="1">
      <alignment vertical="center"/>
    </xf>
    <xf numFmtId="206" fontId="45" fillId="0" borderId="91" xfId="70" applyNumberFormat="1" applyFont="1" applyFill="1" applyBorder="1" applyAlignment="1">
      <alignment vertical="center"/>
    </xf>
    <xf numFmtId="206" fontId="45" fillId="0" borderId="167" xfId="70" applyNumberFormat="1" applyFont="1" applyFill="1" applyBorder="1" applyAlignment="1">
      <alignment vertical="center"/>
    </xf>
    <xf numFmtId="194" fontId="45" fillId="0" borderId="168" xfId="0" applyNumberFormat="1" applyFont="1" applyFill="1" applyBorder="1" applyAlignment="1">
      <alignment vertical="center"/>
    </xf>
    <xf numFmtId="194" fontId="45" fillId="0" borderId="64" xfId="0" applyNumberFormat="1" applyFont="1" applyFill="1" applyBorder="1" applyAlignment="1">
      <alignment vertical="center"/>
    </xf>
    <xf numFmtId="194" fontId="45" fillId="0" borderId="66" xfId="0" applyNumberFormat="1" applyFont="1" applyFill="1" applyBorder="1" applyAlignment="1">
      <alignment vertical="center"/>
    </xf>
    <xf numFmtId="194" fontId="45" fillId="0" borderId="166" xfId="0" applyNumberFormat="1" applyFont="1" applyFill="1" applyBorder="1" applyAlignment="1">
      <alignment vertical="center"/>
    </xf>
    <xf numFmtId="194" fontId="45" fillId="0" borderId="65" xfId="0" applyNumberFormat="1" applyFont="1" applyFill="1" applyBorder="1" applyAlignment="1">
      <alignment vertical="center"/>
    </xf>
    <xf numFmtId="194" fontId="45" fillId="0" borderId="62" xfId="0" applyNumberFormat="1" applyFont="1" applyFill="1" applyBorder="1" applyAlignment="1">
      <alignment vertical="center"/>
    </xf>
    <xf numFmtId="194" fontId="45" fillId="0" borderId="140" xfId="0" applyNumberFormat="1" applyFont="1" applyFill="1" applyBorder="1" applyAlignment="1">
      <alignment vertical="center"/>
    </xf>
    <xf numFmtId="0" fontId="44" fillId="0" borderId="29" xfId="33" applyFont="1" applyFill="1" applyBorder="1" applyAlignment="1">
      <alignment wrapText="1"/>
      <protection/>
    </xf>
    <xf numFmtId="206" fontId="45" fillId="0" borderId="169" xfId="70" applyNumberFormat="1" applyFont="1" applyFill="1" applyBorder="1" applyAlignment="1">
      <alignment vertical="center"/>
    </xf>
    <xf numFmtId="206" fontId="45" fillId="0" borderId="29" xfId="70" applyNumberFormat="1" applyFont="1" applyFill="1" applyBorder="1" applyAlignment="1">
      <alignment vertical="center"/>
    </xf>
    <xf numFmtId="206" fontId="45" fillId="0" borderId="170" xfId="70" applyNumberFormat="1" applyFont="1" applyFill="1" applyBorder="1" applyAlignment="1">
      <alignment vertical="center"/>
    </xf>
    <xf numFmtId="206" fontId="45" fillId="0" borderId="171" xfId="70" applyNumberFormat="1" applyFont="1" applyFill="1" applyBorder="1" applyAlignment="1">
      <alignment vertical="center"/>
    </xf>
    <xf numFmtId="206" fontId="45" fillId="0" borderId="172" xfId="70" applyNumberFormat="1" applyFont="1" applyFill="1" applyBorder="1" applyAlignment="1">
      <alignment vertical="center"/>
    </xf>
    <xf numFmtId="206" fontId="45" fillId="0" borderId="173" xfId="70" applyNumberFormat="1" applyFont="1" applyFill="1" applyBorder="1" applyAlignment="1">
      <alignment vertical="center"/>
    </xf>
    <xf numFmtId="206" fontId="45" fillId="0" borderId="27" xfId="70" applyNumberFormat="1" applyFont="1" applyFill="1" applyBorder="1" applyAlignment="1">
      <alignment vertical="center"/>
    </xf>
    <xf numFmtId="206" fontId="45" fillId="0" borderId="70" xfId="70" applyNumberFormat="1" applyFont="1" applyFill="1" applyBorder="1" applyAlignment="1">
      <alignment vertical="center"/>
    </xf>
    <xf numFmtId="206" fontId="45" fillId="0" borderId="174" xfId="70" applyNumberFormat="1" applyFont="1" applyFill="1" applyBorder="1" applyAlignment="1">
      <alignment vertical="center"/>
    </xf>
    <xf numFmtId="206" fontId="45" fillId="0" borderId="136" xfId="70" applyNumberFormat="1" applyFont="1" applyFill="1" applyBorder="1" applyAlignment="1">
      <alignment vertical="center"/>
    </xf>
    <xf numFmtId="194" fontId="45" fillId="0" borderId="175" xfId="0" applyNumberFormat="1" applyFont="1" applyFill="1" applyBorder="1" applyAlignment="1">
      <alignment vertical="center"/>
    </xf>
    <xf numFmtId="194" fontId="45" fillId="0" borderId="176" xfId="0" applyNumberFormat="1" applyFont="1" applyFill="1" applyBorder="1" applyAlignment="1">
      <alignment vertical="center"/>
    </xf>
    <xf numFmtId="194" fontId="45" fillId="0" borderId="171" xfId="0" applyNumberFormat="1" applyFont="1" applyFill="1" applyBorder="1" applyAlignment="1">
      <alignment vertical="center"/>
    </xf>
    <xf numFmtId="194" fontId="45" fillId="0" borderId="172" xfId="0" applyNumberFormat="1" applyFont="1" applyFill="1" applyBorder="1" applyAlignment="1">
      <alignment vertical="center"/>
    </xf>
    <xf numFmtId="194" fontId="45" fillId="0" borderId="173" xfId="0" applyNumberFormat="1" applyFont="1" applyFill="1" applyBorder="1" applyAlignment="1">
      <alignment vertical="center"/>
    </xf>
    <xf numFmtId="194" fontId="45" fillId="0" borderId="169" xfId="0" applyNumberFormat="1" applyFont="1" applyFill="1" applyBorder="1" applyAlignment="1">
      <alignment vertical="center"/>
    </xf>
    <xf numFmtId="194" fontId="45" fillId="0" borderId="136" xfId="0" applyNumberFormat="1" applyFont="1" applyFill="1" applyBorder="1" applyAlignment="1">
      <alignment vertical="center"/>
    </xf>
    <xf numFmtId="0" fontId="148" fillId="34" borderId="177" xfId="0" applyFont="1" applyFill="1" applyBorder="1" applyAlignment="1">
      <alignment/>
    </xf>
    <xf numFmtId="0" fontId="149" fillId="34" borderId="88" xfId="33" applyFont="1" applyFill="1" applyBorder="1" applyAlignment="1">
      <alignment vertical="center" wrapText="1"/>
      <protection/>
    </xf>
    <xf numFmtId="0" fontId="49" fillId="0" borderId="22" xfId="33" applyFont="1" applyFill="1" applyBorder="1" applyAlignment="1">
      <alignment vertical="center" wrapText="1"/>
      <protection/>
    </xf>
    <xf numFmtId="194" fontId="45" fillId="39" borderId="23" xfId="0" applyNumberFormat="1" applyFont="1" applyFill="1" applyBorder="1" applyAlignment="1">
      <alignment horizontal="right"/>
    </xf>
    <xf numFmtId="194" fontId="45" fillId="39" borderId="0" xfId="0" applyNumberFormat="1" applyFont="1" applyFill="1" applyBorder="1" applyAlignment="1">
      <alignment horizontal="right"/>
    </xf>
    <xf numFmtId="194" fontId="45" fillId="39" borderId="48" xfId="0" applyNumberFormat="1" applyFont="1" applyFill="1" applyBorder="1" applyAlignment="1">
      <alignment horizontal="right"/>
    </xf>
    <xf numFmtId="194" fontId="45" fillId="39" borderId="46" xfId="0" applyNumberFormat="1" applyFont="1" applyFill="1" applyBorder="1" applyAlignment="1">
      <alignment horizontal="right"/>
    </xf>
    <xf numFmtId="194" fontId="45" fillId="39" borderId="158" xfId="0" applyNumberFormat="1" applyFont="1" applyFill="1" applyBorder="1" applyAlignment="1">
      <alignment horizontal="right"/>
    </xf>
    <xf numFmtId="194" fontId="45" fillId="39" borderId="22" xfId="0" applyNumberFormat="1" applyFont="1" applyFill="1" applyBorder="1" applyAlignment="1">
      <alignment horizontal="right"/>
    </xf>
    <xf numFmtId="194" fontId="45" fillId="39" borderId="47" xfId="0" applyNumberFormat="1" applyFont="1" applyFill="1" applyBorder="1" applyAlignment="1">
      <alignment horizontal="right"/>
    </xf>
    <xf numFmtId="194" fontId="45" fillId="39" borderId="77" xfId="0" applyNumberFormat="1" applyFont="1" applyFill="1" applyBorder="1" applyAlignment="1">
      <alignment horizontal="right"/>
    </xf>
    <xf numFmtId="194" fontId="45" fillId="39" borderId="159" xfId="0" applyNumberFormat="1" applyFont="1" applyFill="1" applyBorder="1" applyAlignment="1">
      <alignment horizontal="right"/>
    </xf>
    <xf numFmtId="194" fontId="45" fillId="39" borderId="21" xfId="0" applyNumberFormat="1" applyFont="1" applyFill="1" applyBorder="1" applyAlignment="1">
      <alignment horizontal="right"/>
    </xf>
    <xf numFmtId="194" fontId="45" fillId="39" borderId="88" xfId="0" applyNumberFormat="1" applyFont="1" applyFill="1" applyBorder="1" applyAlignment="1">
      <alignment horizontal="right"/>
    </xf>
    <xf numFmtId="0" fontId="149" fillId="34" borderId="94" xfId="33" applyFont="1" applyFill="1" applyBorder="1" applyAlignment="1">
      <alignment vertical="center"/>
      <protection/>
    </xf>
    <xf numFmtId="0" fontId="149" fillId="34" borderId="140" xfId="33" applyFont="1" applyFill="1" applyBorder="1" applyAlignment="1">
      <alignment vertical="center" wrapText="1"/>
      <protection/>
    </xf>
    <xf numFmtId="0" fontId="49" fillId="0" borderId="65" xfId="33" applyFont="1" applyFill="1" applyBorder="1" applyAlignment="1">
      <alignment vertical="center" wrapText="1"/>
      <protection/>
    </xf>
    <xf numFmtId="194" fontId="45" fillId="39" borderId="62" xfId="0" applyNumberFormat="1" applyFont="1" applyFill="1" applyBorder="1" applyAlignment="1">
      <alignment horizontal="right"/>
    </xf>
    <xf numFmtId="194" fontId="45" fillId="39" borderId="25" xfId="0" applyNumberFormat="1" applyFont="1" applyFill="1" applyBorder="1" applyAlignment="1">
      <alignment horizontal="right"/>
    </xf>
    <xf numFmtId="194" fontId="45" fillId="39" borderId="67" xfId="0" applyNumberFormat="1" applyFont="1" applyFill="1" applyBorder="1" applyAlignment="1">
      <alignment horizontal="right"/>
    </xf>
    <xf numFmtId="194" fontId="45" fillId="39" borderId="66" xfId="0" applyNumberFormat="1" applyFont="1" applyFill="1" applyBorder="1" applyAlignment="1">
      <alignment horizontal="right"/>
    </xf>
    <xf numFmtId="194" fontId="45" fillId="39" borderId="166" xfId="0" applyNumberFormat="1" applyFont="1" applyFill="1" applyBorder="1" applyAlignment="1">
      <alignment horizontal="right"/>
    </xf>
    <xf numFmtId="194" fontId="45" fillId="39" borderId="65" xfId="0" applyNumberFormat="1" applyFont="1" applyFill="1" applyBorder="1" applyAlignment="1">
      <alignment horizontal="right"/>
    </xf>
    <xf numFmtId="194" fontId="45" fillId="39" borderId="91" xfId="0" applyNumberFormat="1" applyFont="1" applyFill="1" applyBorder="1" applyAlignment="1">
      <alignment horizontal="right"/>
    </xf>
    <xf numFmtId="194" fontId="45" fillId="39" borderId="167" xfId="0" applyNumberFormat="1" applyFont="1" applyFill="1" applyBorder="1" applyAlignment="1">
      <alignment horizontal="right"/>
    </xf>
    <xf numFmtId="194" fontId="45" fillId="39" borderId="168" xfId="0" applyNumberFormat="1" applyFont="1" applyFill="1" applyBorder="1" applyAlignment="1">
      <alignment horizontal="right"/>
    </xf>
    <xf numFmtId="194" fontId="45" fillId="39" borderId="64" xfId="0" applyNumberFormat="1" applyFont="1" applyFill="1" applyBorder="1" applyAlignment="1">
      <alignment horizontal="right"/>
    </xf>
    <xf numFmtId="194" fontId="45" fillId="39" borderId="140" xfId="0" applyNumberFormat="1" applyFont="1" applyFill="1" applyBorder="1" applyAlignment="1">
      <alignment horizontal="right"/>
    </xf>
    <xf numFmtId="0" fontId="148" fillId="34" borderId="34" xfId="33" applyFont="1" applyFill="1" applyBorder="1" applyAlignment="1">
      <alignment vertical="center"/>
      <protection/>
    </xf>
    <xf numFmtId="0" fontId="49" fillId="0" borderId="0" xfId="33" applyFont="1" applyFill="1" applyBorder="1" applyAlignment="1">
      <alignment vertical="center" wrapText="1"/>
      <protection/>
    </xf>
    <xf numFmtId="194" fontId="45" fillId="0" borderId="49" xfId="33" applyNumberFormat="1" applyFont="1" applyFill="1" applyBorder="1" applyAlignment="1">
      <alignment horizontal="right" vertical="center"/>
      <protection/>
    </xf>
    <xf numFmtId="194" fontId="45" fillId="0" borderId="26" xfId="33" applyNumberFormat="1" applyFont="1" applyFill="1" applyBorder="1" applyAlignment="1">
      <alignment horizontal="right" vertical="center"/>
      <protection/>
    </xf>
    <xf numFmtId="194" fontId="45" fillId="0" borderId="55" xfId="33" applyNumberFormat="1" applyFont="1" applyFill="1" applyBorder="1" applyAlignment="1">
      <alignment horizontal="right" vertical="center"/>
      <protection/>
    </xf>
    <xf numFmtId="194" fontId="45" fillId="0" borderId="50" xfId="33" applyNumberFormat="1" applyFont="1" applyFill="1" applyBorder="1" applyAlignment="1">
      <alignment horizontal="right" vertical="center"/>
      <protection/>
    </xf>
    <xf numFmtId="194" fontId="45" fillId="0" borderId="160" xfId="33" applyNumberFormat="1" applyFont="1" applyFill="1" applyBorder="1" applyAlignment="1">
      <alignment horizontal="right" vertical="center"/>
      <protection/>
    </xf>
    <xf numFmtId="194" fontId="45" fillId="0" borderId="54" xfId="33" applyNumberFormat="1" applyFont="1" applyFill="1" applyBorder="1" applyAlignment="1">
      <alignment horizontal="right" vertical="center"/>
      <protection/>
    </xf>
    <xf numFmtId="194" fontId="45" fillId="0" borderId="51" xfId="0" applyNumberFormat="1" applyFont="1" applyFill="1" applyBorder="1" applyAlignment="1">
      <alignment horizontal="right"/>
    </xf>
    <xf numFmtId="194" fontId="45" fillId="0" borderId="26" xfId="0" applyNumberFormat="1" applyFont="1" applyFill="1" applyBorder="1" applyAlignment="1">
      <alignment horizontal="right"/>
    </xf>
    <xf numFmtId="194" fontId="45" fillId="0" borderId="161" xfId="0" applyNumberFormat="1" applyFont="1" applyFill="1" applyBorder="1" applyAlignment="1">
      <alignment horizontal="right"/>
    </xf>
    <xf numFmtId="194" fontId="45" fillId="0" borderId="162" xfId="0" applyNumberFormat="1" applyFont="1" applyFill="1" applyBorder="1" applyAlignment="1">
      <alignment horizontal="right"/>
    </xf>
    <xf numFmtId="194" fontId="45" fillId="0" borderId="53" xfId="0" applyNumberFormat="1" applyFont="1" applyFill="1" applyBorder="1" applyAlignment="1">
      <alignment horizontal="right"/>
    </xf>
    <xf numFmtId="194" fontId="45" fillId="0" borderId="50" xfId="0" applyNumberFormat="1" applyFont="1" applyFill="1" applyBorder="1" applyAlignment="1">
      <alignment horizontal="right"/>
    </xf>
    <xf numFmtId="194" fontId="45" fillId="0" borderId="160" xfId="0" applyNumberFormat="1" applyFont="1" applyFill="1" applyBorder="1" applyAlignment="1">
      <alignment horizontal="right"/>
    </xf>
    <xf numFmtId="194" fontId="45" fillId="0" borderId="54" xfId="0" applyNumberFormat="1" applyFont="1" applyFill="1" applyBorder="1" applyAlignment="1">
      <alignment horizontal="right"/>
    </xf>
    <xf numFmtId="194" fontId="45" fillId="0" borderId="49" xfId="0" applyNumberFormat="1" applyFont="1" applyFill="1" applyBorder="1" applyAlignment="1">
      <alignment horizontal="right"/>
    </xf>
    <xf numFmtId="194" fontId="45" fillId="0" borderId="139" xfId="0" applyNumberFormat="1" applyFont="1" applyFill="1" applyBorder="1" applyAlignment="1">
      <alignment horizontal="right"/>
    </xf>
    <xf numFmtId="0" fontId="149" fillId="34" borderId="93" xfId="0" applyFont="1" applyFill="1" applyBorder="1" applyAlignment="1">
      <alignment/>
    </xf>
    <xf numFmtId="0" fontId="149" fillId="34" borderId="139" xfId="33" applyFont="1" applyFill="1" applyBorder="1" applyAlignment="1">
      <alignment horizontal="left" vertical="center"/>
      <protection/>
    </xf>
    <xf numFmtId="0" fontId="49" fillId="0" borderId="0" xfId="33" applyFont="1" applyFill="1" applyBorder="1" applyAlignment="1">
      <alignment horizontal="left" vertical="center"/>
      <protection/>
    </xf>
    <xf numFmtId="194" fontId="45" fillId="0" borderId="23" xfId="0" applyNumberFormat="1" applyFont="1" applyFill="1" applyBorder="1" applyAlignment="1">
      <alignment horizontal="right"/>
    </xf>
    <xf numFmtId="194" fontId="45" fillId="0" borderId="0" xfId="0" applyNumberFormat="1" applyFont="1" applyFill="1" applyBorder="1" applyAlignment="1">
      <alignment horizontal="right"/>
    </xf>
    <xf numFmtId="194" fontId="45" fillId="0" borderId="48" xfId="0" applyNumberFormat="1" applyFont="1" applyFill="1" applyBorder="1" applyAlignment="1">
      <alignment horizontal="right"/>
    </xf>
    <xf numFmtId="194" fontId="45" fillId="0" borderId="46" xfId="0" applyNumberFormat="1" applyFont="1" applyFill="1" applyBorder="1" applyAlignment="1">
      <alignment horizontal="right"/>
    </xf>
    <xf numFmtId="194" fontId="45" fillId="0" borderId="158" xfId="0" applyNumberFormat="1" applyFont="1" applyFill="1" applyBorder="1" applyAlignment="1">
      <alignment horizontal="right"/>
    </xf>
    <xf numFmtId="194" fontId="45" fillId="0" borderId="22" xfId="0" applyNumberFormat="1" applyFont="1" applyFill="1" applyBorder="1" applyAlignment="1">
      <alignment horizontal="right"/>
    </xf>
    <xf numFmtId="194" fontId="45" fillId="0" borderId="47" xfId="0" applyNumberFormat="1" applyFont="1" applyFill="1" applyBorder="1" applyAlignment="1">
      <alignment horizontal="right"/>
    </xf>
    <xf numFmtId="194" fontId="45" fillId="0" borderId="77" xfId="0" applyNumberFormat="1" applyFont="1" applyFill="1" applyBorder="1" applyAlignment="1">
      <alignment horizontal="right"/>
    </xf>
    <xf numFmtId="194" fontId="45" fillId="0" borderId="159" xfId="0" applyNumberFormat="1" applyFont="1" applyFill="1" applyBorder="1" applyAlignment="1">
      <alignment horizontal="right"/>
    </xf>
    <xf numFmtId="194" fontId="45" fillId="0" borderId="21" xfId="0" applyNumberFormat="1" applyFont="1" applyFill="1" applyBorder="1" applyAlignment="1">
      <alignment horizontal="right"/>
    </xf>
    <xf numFmtId="194" fontId="45" fillId="0" borderId="88" xfId="0" applyNumberFormat="1" applyFont="1" applyFill="1" applyBorder="1" applyAlignment="1">
      <alignment horizontal="right"/>
    </xf>
    <xf numFmtId="0" fontId="149" fillId="34" borderId="139" xfId="33" applyFont="1" applyFill="1" applyBorder="1" applyAlignment="1">
      <alignment wrapText="1"/>
      <protection/>
    </xf>
    <xf numFmtId="0" fontId="49" fillId="0" borderId="26" xfId="33" applyFont="1" applyFill="1" applyBorder="1" applyAlignment="1">
      <alignment wrapText="1"/>
      <protection/>
    </xf>
    <xf numFmtId="0" fontId="149" fillId="34" borderId="107" xfId="0" applyFont="1" applyFill="1" applyBorder="1" applyAlignment="1">
      <alignment/>
    </xf>
    <xf numFmtId="0" fontId="149" fillId="34" borderId="141" xfId="0" applyFont="1" applyFill="1" applyBorder="1" applyAlignment="1">
      <alignment wrapText="1"/>
    </xf>
    <xf numFmtId="0" fontId="150" fillId="0" borderId="33" xfId="0" applyFont="1" applyFill="1" applyBorder="1" applyAlignment="1">
      <alignment wrapText="1"/>
    </xf>
    <xf numFmtId="194" fontId="45" fillId="0" borderId="110" xfId="0" applyNumberFormat="1" applyFont="1" applyFill="1" applyBorder="1" applyAlignment="1">
      <alignment horizontal="right"/>
    </xf>
    <xf numFmtId="194" fontId="45" fillId="0" borderId="33" xfId="0" applyNumberFormat="1" applyFont="1" applyFill="1" applyBorder="1" applyAlignment="1">
      <alignment horizontal="right"/>
    </xf>
    <xf numFmtId="194" fontId="45" fillId="0" borderId="163" xfId="0" applyNumberFormat="1" applyFont="1" applyFill="1" applyBorder="1" applyAlignment="1">
      <alignment horizontal="right"/>
    </xf>
    <xf numFmtId="194" fontId="45" fillId="0" borderId="109" xfId="0" applyNumberFormat="1" applyFont="1" applyFill="1" applyBorder="1" applyAlignment="1">
      <alignment horizontal="right"/>
    </xf>
    <xf numFmtId="194" fontId="45" fillId="0" borderId="152" xfId="0" applyNumberFormat="1" applyFont="1" applyFill="1" applyBorder="1" applyAlignment="1">
      <alignment horizontal="right"/>
    </xf>
    <xf numFmtId="194" fontId="45" fillId="0" borderId="108" xfId="0" applyNumberFormat="1" applyFont="1" applyFill="1" applyBorder="1" applyAlignment="1">
      <alignment horizontal="right"/>
    </xf>
    <xf numFmtId="194" fontId="45" fillId="0" borderId="150" xfId="0" applyNumberFormat="1" applyFont="1" applyFill="1" applyBorder="1" applyAlignment="1">
      <alignment horizontal="right"/>
    </xf>
    <xf numFmtId="194" fontId="45" fillId="0" borderId="141" xfId="0" applyNumberFormat="1" applyFont="1" applyFill="1" applyBorder="1" applyAlignment="1">
      <alignment horizontal="right"/>
    </xf>
    <xf numFmtId="194" fontId="45" fillId="0" borderId="164" xfId="0" applyNumberFormat="1" applyFont="1" applyFill="1" applyBorder="1" applyAlignment="1">
      <alignment horizontal="right"/>
    </xf>
    <xf numFmtId="194" fontId="45" fillId="0" borderId="165" xfId="0" applyNumberFormat="1" applyFont="1" applyFill="1" applyBorder="1" applyAlignment="1">
      <alignment horizontal="right"/>
    </xf>
    <xf numFmtId="194" fontId="45" fillId="0" borderId="74" xfId="0" applyNumberFormat="1" applyFont="1" applyFill="1" applyBorder="1" applyAlignment="1">
      <alignment horizontal="right"/>
    </xf>
    <xf numFmtId="0" fontId="148" fillId="34" borderId="15" xfId="0" applyFont="1" applyFill="1" applyBorder="1" applyAlignment="1">
      <alignment/>
    </xf>
    <xf numFmtId="0" fontId="149" fillId="34" borderId="138" xfId="0" applyFont="1" applyFill="1" applyBorder="1" applyAlignment="1">
      <alignment wrapText="1"/>
    </xf>
    <xf numFmtId="0" fontId="150" fillId="0" borderId="14" xfId="0" applyFont="1" applyFill="1" applyBorder="1" applyAlignment="1">
      <alignment wrapText="1"/>
    </xf>
    <xf numFmtId="194" fontId="45" fillId="0" borderId="17" xfId="0" applyNumberFormat="1" applyFont="1" applyFill="1" applyBorder="1" applyAlignment="1">
      <alignment horizontal="right"/>
    </xf>
    <xf numFmtId="194" fontId="45" fillId="0" borderId="14" xfId="0" applyNumberFormat="1" applyFont="1" applyFill="1" applyBorder="1" applyAlignment="1">
      <alignment horizontal="right"/>
    </xf>
    <xf numFmtId="194" fontId="45" fillId="0" borderId="60" xfId="0" applyNumberFormat="1" applyFont="1" applyFill="1" applyBorder="1" applyAlignment="1">
      <alignment horizontal="right"/>
    </xf>
    <xf numFmtId="194" fontId="45" fillId="0" borderId="56" xfId="0" applyNumberFormat="1" applyFont="1" applyFill="1" applyBorder="1" applyAlignment="1">
      <alignment horizontal="right"/>
    </xf>
    <xf numFmtId="194" fontId="45" fillId="0" borderId="156" xfId="0" applyNumberFormat="1" applyFont="1" applyFill="1" applyBorder="1" applyAlignment="1">
      <alignment horizontal="right"/>
    </xf>
    <xf numFmtId="194" fontId="45" fillId="0" borderId="59" xfId="0" applyNumberFormat="1" applyFont="1" applyFill="1" applyBorder="1" applyAlignment="1">
      <alignment horizontal="right"/>
    </xf>
    <xf numFmtId="194" fontId="45" fillId="0" borderId="57" xfId="0" applyNumberFormat="1" applyFont="1" applyFill="1" applyBorder="1" applyAlignment="1">
      <alignment horizontal="right"/>
    </xf>
    <xf numFmtId="194" fontId="45" fillId="0" borderId="75" xfId="0" applyNumberFormat="1" applyFont="1" applyFill="1" applyBorder="1" applyAlignment="1">
      <alignment horizontal="right"/>
    </xf>
    <xf numFmtId="194" fontId="45" fillId="0" borderId="157" xfId="0" applyNumberFormat="1" applyFont="1" applyFill="1" applyBorder="1" applyAlignment="1">
      <alignment horizontal="right"/>
    </xf>
    <xf numFmtId="194" fontId="45" fillId="0" borderId="58" xfId="0" applyNumberFormat="1" applyFont="1" applyFill="1" applyBorder="1" applyAlignment="1">
      <alignment horizontal="right"/>
    </xf>
    <xf numFmtId="194" fontId="45" fillId="0" borderId="138" xfId="0" applyNumberFormat="1" applyFont="1" applyFill="1" applyBorder="1" applyAlignment="1">
      <alignment horizontal="right"/>
    </xf>
    <xf numFmtId="0" fontId="148" fillId="34" borderId="135" xfId="0" applyFont="1" applyFill="1" applyBorder="1" applyAlignment="1">
      <alignment/>
    </xf>
    <xf numFmtId="0" fontId="149" fillId="34" borderId="136" xfId="0" applyFont="1" applyFill="1" applyBorder="1" applyAlignment="1">
      <alignment wrapText="1"/>
    </xf>
    <xf numFmtId="0" fontId="150" fillId="0" borderId="29" xfId="0" applyFont="1" applyFill="1" applyBorder="1" applyAlignment="1">
      <alignment wrapText="1"/>
    </xf>
    <xf numFmtId="194" fontId="45" fillId="0" borderId="169" xfId="0" applyNumberFormat="1" applyFont="1" applyFill="1" applyBorder="1" applyAlignment="1">
      <alignment horizontal="right"/>
    </xf>
    <xf numFmtId="194" fontId="45" fillId="0" borderId="29" xfId="0" applyNumberFormat="1" applyFont="1" applyFill="1" applyBorder="1" applyAlignment="1">
      <alignment horizontal="right"/>
    </xf>
    <xf numFmtId="194" fontId="45" fillId="0" borderId="170" xfId="0" applyNumberFormat="1" applyFont="1" applyFill="1" applyBorder="1" applyAlignment="1">
      <alignment horizontal="right"/>
    </xf>
    <xf numFmtId="194" fontId="45" fillId="0" borderId="171" xfId="0" applyNumberFormat="1" applyFont="1" applyFill="1" applyBorder="1" applyAlignment="1">
      <alignment horizontal="right"/>
    </xf>
    <xf numFmtId="194" fontId="45" fillId="0" borderId="172" xfId="0" applyNumberFormat="1" applyFont="1" applyFill="1" applyBorder="1" applyAlignment="1">
      <alignment horizontal="right"/>
    </xf>
    <xf numFmtId="194" fontId="45" fillId="0" borderId="173" xfId="0" applyNumberFormat="1" applyFont="1" applyFill="1" applyBorder="1" applyAlignment="1">
      <alignment horizontal="right"/>
    </xf>
    <xf numFmtId="194" fontId="45" fillId="0" borderId="174" xfId="0" applyNumberFormat="1" applyFont="1" applyFill="1" applyBorder="1" applyAlignment="1">
      <alignment horizontal="right"/>
    </xf>
    <xf numFmtId="194" fontId="45" fillId="0" borderId="178" xfId="0" applyNumberFormat="1" applyFont="1" applyFill="1" applyBorder="1" applyAlignment="1">
      <alignment horizontal="right"/>
    </xf>
    <xf numFmtId="194" fontId="45" fillId="0" borderId="175" xfId="0" applyNumberFormat="1" applyFont="1" applyFill="1" applyBorder="1" applyAlignment="1">
      <alignment horizontal="right"/>
    </xf>
    <xf numFmtId="194" fontId="45" fillId="0" borderId="176" xfId="0" applyNumberFormat="1" applyFont="1" applyFill="1" applyBorder="1" applyAlignment="1">
      <alignment horizontal="right"/>
    </xf>
    <xf numFmtId="194" fontId="45" fillId="0" borderId="136" xfId="0" applyNumberFormat="1" applyFont="1" applyFill="1" applyBorder="1" applyAlignment="1">
      <alignment horizontal="right"/>
    </xf>
    <xf numFmtId="0" fontId="45" fillId="0" borderId="0" xfId="0" applyFont="1" applyFill="1" applyBorder="1" applyAlignment="1">
      <alignment/>
    </xf>
    <xf numFmtId="194" fontId="147" fillId="0" borderId="0" xfId="0" applyNumberFormat="1" applyFont="1" applyAlignment="1">
      <alignment/>
    </xf>
    <xf numFmtId="0" fontId="144" fillId="43" borderId="17" xfId="58" applyFont="1" applyFill="1" applyBorder="1" applyAlignment="1">
      <alignment horizontal="center" vertical="center" wrapText="1"/>
      <protection/>
    </xf>
    <xf numFmtId="0" fontId="44" fillId="43" borderId="17" xfId="58" applyFont="1" applyFill="1" applyBorder="1" applyAlignment="1">
      <alignment horizontal="center" vertical="center"/>
      <protection/>
    </xf>
    <xf numFmtId="0" fontId="44" fillId="43" borderId="17" xfId="58" applyFont="1" applyFill="1" applyBorder="1" applyAlignment="1">
      <alignment horizontal="center" vertical="center" wrapText="1"/>
      <protection/>
    </xf>
    <xf numFmtId="0" fontId="45" fillId="43" borderId="17" xfId="58" applyFont="1" applyFill="1" applyBorder="1" applyAlignment="1">
      <alignment horizontal="left" vertical="center" wrapText="1"/>
      <protection/>
    </xf>
    <xf numFmtId="0" fontId="44" fillId="34" borderId="25" xfId="33" applyFont="1" applyFill="1" applyBorder="1" applyAlignment="1">
      <alignment horizontal="left" vertical="center" wrapText="1"/>
      <protection/>
    </xf>
    <xf numFmtId="0" fontId="44" fillId="34" borderId="15" xfId="33" applyFont="1" applyFill="1" applyBorder="1" applyAlignment="1">
      <alignment horizontal="center" vertical="center" wrapText="1"/>
      <protection/>
    </xf>
    <xf numFmtId="0" fontId="45" fillId="34" borderId="0" xfId="33" applyFont="1" applyFill="1" applyBorder="1" applyAlignment="1">
      <alignment horizontal="left" vertical="center" wrapText="1"/>
      <protection/>
    </xf>
    <xf numFmtId="0" fontId="45" fillId="34" borderId="26" xfId="33" applyFont="1" applyFill="1" applyBorder="1" applyAlignment="1">
      <alignment horizontal="left" vertical="center" wrapText="1"/>
      <protection/>
    </xf>
    <xf numFmtId="0" fontId="45" fillId="34" borderId="33" xfId="33" applyFont="1" applyFill="1" applyBorder="1" applyAlignment="1">
      <alignment horizontal="left" vertical="center" wrapText="1"/>
      <protection/>
    </xf>
    <xf numFmtId="0" fontId="45" fillId="34" borderId="25" xfId="33" applyFont="1" applyFill="1" applyBorder="1" applyAlignment="1">
      <alignment horizontal="left" vertical="center" wrapText="1"/>
      <protection/>
    </xf>
    <xf numFmtId="0" fontId="44" fillId="34" borderId="135" xfId="33" applyFont="1" applyFill="1" applyBorder="1" applyAlignment="1">
      <alignment horizontal="center" vertical="center" wrapText="1"/>
      <protection/>
    </xf>
    <xf numFmtId="0" fontId="146" fillId="34" borderId="35" xfId="0" applyFont="1" applyFill="1" applyBorder="1" applyAlignment="1">
      <alignment vertical="center" wrapText="1"/>
    </xf>
    <xf numFmtId="1" fontId="9" fillId="0" borderId="26" xfId="33" applyNumberFormat="1" applyFont="1" applyFill="1" applyBorder="1" applyAlignment="1">
      <alignment horizontal="right" vertical="center"/>
      <protection/>
    </xf>
    <xf numFmtId="1" fontId="9" fillId="0" borderId="51" xfId="33" applyNumberFormat="1" applyFont="1" applyFill="1" applyBorder="1" applyAlignment="1">
      <alignment horizontal="right" vertical="center"/>
      <protection/>
    </xf>
    <xf numFmtId="1" fontId="9" fillId="0" borderId="50" xfId="33" applyNumberFormat="1" applyFont="1" applyFill="1" applyBorder="1" applyAlignment="1">
      <alignment horizontal="right" vertical="center"/>
      <protection/>
    </xf>
    <xf numFmtId="1" fontId="9" fillId="0" borderId="49" xfId="33" applyNumberFormat="1" applyFont="1" applyFill="1" applyBorder="1" applyAlignment="1">
      <alignment horizontal="right" vertical="center"/>
      <protection/>
    </xf>
    <xf numFmtId="1" fontId="9" fillId="0" borderId="53" xfId="33" applyNumberFormat="1" applyFont="1" applyFill="1" applyBorder="1" applyAlignment="1">
      <alignment horizontal="right" vertical="center"/>
      <protection/>
    </xf>
    <xf numFmtId="1" fontId="9" fillId="0" borderId="0" xfId="33" applyNumberFormat="1" applyFont="1" applyFill="1" applyBorder="1" applyAlignment="1">
      <alignment horizontal="right" vertical="center"/>
      <protection/>
    </xf>
    <xf numFmtId="1" fontId="9" fillId="0" borderId="47" xfId="33" applyNumberFormat="1" applyFont="1" applyFill="1" applyBorder="1" applyAlignment="1">
      <alignment horizontal="right" vertical="center"/>
      <protection/>
    </xf>
    <xf numFmtId="1" fontId="9" fillId="0" borderId="46" xfId="33" applyNumberFormat="1" applyFont="1" applyFill="1" applyBorder="1" applyAlignment="1">
      <alignment horizontal="right" vertical="center"/>
      <protection/>
    </xf>
    <xf numFmtId="1" fontId="9" fillId="0" borderId="23" xfId="33" applyNumberFormat="1" applyFont="1" applyFill="1" applyBorder="1" applyAlignment="1">
      <alignment horizontal="right" vertical="center"/>
      <protection/>
    </xf>
    <xf numFmtId="1" fontId="9" fillId="0" borderId="21" xfId="33" applyNumberFormat="1" applyFont="1" applyFill="1" applyBorder="1" applyAlignment="1">
      <alignment horizontal="right" vertical="center"/>
      <protection/>
    </xf>
    <xf numFmtId="1" fontId="9" fillId="0" borderId="78" xfId="33" applyNumberFormat="1" applyFont="1" applyFill="1" applyBorder="1" applyAlignment="1">
      <alignment horizontal="right" vertical="center"/>
      <protection/>
    </xf>
    <xf numFmtId="1" fontId="9" fillId="0" borderId="54" xfId="33" applyNumberFormat="1" applyFont="1" applyFill="1" applyBorder="1" applyAlignment="1">
      <alignment horizontal="right" vertical="center"/>
      <protection/>
    </xf>
    <xf numFmtId="1" fontId="9" fillId="0" borderId="100" xfId="33" applyNumberFormat="1" applyFont="1" applyFill="1" applyBorder="1" applyAlignment="1">
      <alignment horizontal="right" vertical="center"/>
      <protection/>
    </xf>
    <xf numFmtId="1" fontId="9" fillId="0" borderId="147" xfId="33" applyNumberFormat="1" applyFont="1" applyFill="1" applyBorder="1" applyAlignment="1">
      <alignment horizontal="right" vertical="center"/>
      <protection/>
    </xf>
    <xf numFmtId="1" fontId="9" fillId="0" borderId="104" xfId="33" applyNumberFormat="1" applyFont="1" applyFill="1" applyBorder="1" applyAlignment="1">
      <alignment horizontal="right" vertical="center"/>
      <protection/>
    </xf>
    <xf numFmtId="1" fontId="9" fillId="0" borderId="105" xfId="33" applyNumberFormat="1" applyFont="1" applyFill="1" applyBorder="1" applyAlignment="1">
      <alignment horizontal="right" vertical="center"/>
      <protection/>
    </xf>
    <xf numFmtId="1" fontId="9" fillId="0" borderId="102" xfId="33" applyNumberFormat="1" applyFont="1" applyFill="1" applyBorder="1" applyAlignment="1">
      <alignment horizontal="right" vertical="center"/>
      <protection/>
    </xf>
    <xf numFmtId="1" fontId="9" fillId="0" borderId="14" xfId="33" applyNumberFormat="1" applyFont="1" applyFill="1" applyBorder="1" applyAlignment="1">
      <alignment horizontal="right" vertical="center"/>
      <protection/>
    </xf>
    <xf numFmtId="1" fontId="9" fillId="0" borderId="57" xfId="33" applyNumberFormat="1" applyFont="1" applyFill="1" applyBorder="1" applyAlignment="1">
      <alignment horizontal="right" vertical="center"/>
      <protection/>
    </xf>
    <xf numFmtId="1" fontId="9" fillId="0" borderId="56" xfId="33" applyNumberFormat="1" applyFont="1" applyFill="1" applyBorder="1" applyAlignment="1">
      <alignment horizontal="right" vertical="center"/>
      <protection/>
    </xf>
    <xf numFmtId="1" fontId="9" fillId="0" borderId="17" xfId="33" applyNumberFormat="1" applyFont="1" applyFill="1" applyBorder="1" applyAlignment="1">
      <alignment horizontal="right" vertical="center"/>
      <protection/>
    </xf>
    <xf numFmtId="1" fontId="9" fillId="0" borderId="133" xfId="33" applyNumberFormat="1" applyFont="1" applyFill="1" applyBorder="1" applyAlignment="1">
      <alignment horizontal="right" vertical="center"/>
      <protection/>
    </xf>
    <xf numFmtId="1" fontId="9" fillId="0" borderId="17" xfId="0" applyNumberFormat="1" applyFont="1" applyFill="1" applyBorder="1" applyAlignment="1">
      <alignment horizontal="right" vertical="center"/>
    </xf>
    <xf numFmtId="1" fontId="9" fillId="0" borderId="14" xfId="0" applyNumberFormat="1" applyFont="1" applyFill="1" applyBorder="1" applyAlignment="1">
      <alignment horizontal="right" vertical="center"/>
    </xf>
    <xf numFmtId="1" fontId="9" fillId="0" borderId="56" xfId="0" applyNumberFormat="1" applyFont="1" applyFill="1" applyBorder="1" applyAlignment="1">
      <alignment horizontal="right" vertical="center"/>
    </xf>
    <xf numFmtId="1" fontId="9" fillId="0" borderId="58" xfId="0" applyNumberFormat="1" applyFont="1" applyFill="1" applyBorder="1" applyAlignment="1">
      <alignment horizontal="right" vertical="center"/>
    </xf>
    <xf numFmtId="1" fontId="9" fillId="0" borderId="59" xfId="0" applyNumberFormat="1" applyFont="1" applyFill="1" applyBorder="1" applyAlignment="1">
      <alignment horizontal="right" vertical="center"/>
    </xf>
    <xf numFmtId="1" fontId="9" fillId="0" borderId="25" xfId="33" applyNumberFormat="1" applyFont="1" applyFill="1" applyBorder="1" applyAlignment="1">
      <alignment horizontal="right" vertical="center"/>
      <protection/>
    </xf>
    <xf numFmtId="1" fontId="9" fillId="0" borderId="91" xfId="33" applyNumberFormat="1" applyFont="1" applyFill="1" applyBorder="1" applyAlignment="1">
      <alignment horizontal="right" vertical="center"/>
      <protection/>
    </xf>
    <xf numFmtId="1" fontId="9" fillId="0" borderId="66" xfId="33" applyNumberFormat="1" applyFont="1" applyFill="1" applyBorder="1" applyAlignment="1">
      <alignment horizontal="right" vertical="center"/>
      <protection/>
    </xf>
    <xf numFmtId="1" fontId="9" fillId="0" borderId="62" xfId="33" applyNumberFormat="1" applyFont="1" applyFill="1" applyBorder="1" applyAlignment="1">
      <alignment horizontal="right" vertical="center"/>
      <protection/>
    </xf>
    <xf numFmtId="1" fontId="9" fillId="0" borderId="179" xfId="33" applyNumberFormat="1" applyFont="1" applyFill="1" applyBorder="1" applyAlignment="1">
      <alignment horizontal="right" vertical="center"/>
      <protection/>
    </xf>
    <xf numFmtId="1" fontId="9" fillId="0" borderId="65" xfId="33" applyNumberFormat="1" applyFont="1" applyFill="1" applyBorder="1" applyAlignment="1">
      <alignment horizontal="right" vertical="center"/>
      <protection/>
    </xf>
    <xf numFmtId="1" fontId="9" fillId="0" borderId="64" xfId="33" applyNumberFormat="1" applyFont="1" applyFill="1" applyBorder="1" applyAlignment="1">
      <alignment horizontal="right" vertical="center"/>
      <protection/>
    </xf>
    <xf numFmtId="1" fontId="9" fillId="0" borderId="58" xfId="33" applyNumberFormat="1" applyFont="1" applyFill="1" applyBorder="1" applyAlignment="1">
      <alignment horizontal="right" vertical="center"/>
      <protection/>
    </xf>
    <xf numFmtId="1" fontId="9" fillId="0" borderId="33" xfId="0" applyNumberFormat="1" applyFont="1" applyFill="1" applyBorder="1" applyAlignment="1">
      <alignment horizontal="right" vertical="center"/>
    </xf>
    <xf numFmtId="1" fontId="9" fillId="0" borderId="150" xfId="0" applyNumberFormat="1" applyFont="1" applyFill="1" applyBorder="1" applyAlignment="1">
      <alignment horizontal="right" vertical="center"/>
    </xf>
    <xf numFmtId="1" fontId="9" fillId="0" borderId="109" xfId="0" applyNumberFormat="1" applyFont="1" applyFill="1" applyBorder="1" applyAlignment="1">
      <alignment horizontal="right" vertical="center"/>
    </xf>
    <xf numFmtId="1" fontId="9" fillId="0" borderId="110" xfId="0" applyNumberFormat="1" applyFont="1" applyFill="1" applyBorder="1" applyAlignment="1">
      <alignment horizontal="right" vertical="center"/>
    </xf>
    <xf numFmtId="1" fontId="9" fillId="0" borderId="74" xfId="0" applyNumberFormat="1" applyFont="1" applyFill="1" applyBorder="1" applyAlignment="1">
      <alignment horizontal="right" vertical="center"/>
    </xf>
    <xf numFmtId="1" fontId="9" fillId="0" borderId="57" xfId="0" applyNumberFormat="1" applyFont="1" applyFill="1" applyBorder="1" applyAlignment="1">
      <alignment horizontal="right" vertical="center"/>
    </xf>
    <xf numFmtId="1" fontId="9" fillId="0" borderId="25" xfId="0" applyNumberFormat="1" applyFont="1" applyFill="1" applyBorder="1" applyAlignment="1">
      <alignment horizontal="right" vertical="center"/>
    </xf>
    <xf numFmtId="1" fontId="9" fillId="0" borderId="91" xfId="0" applyNumberFormat="1" applyFont="1" applyFill="1" applyBorder="1" applyAlignment="1">
      <alignment horizontal="right" vertical="center"/>
    </xf>
    <xf numFmtId="1" fontId="9" fillId="0" borderId="66" xfId="0" applyNumberFormat="1" applyFont="1" applyFill="1" applyBorder="1" applyAlignment="1">
      <alignment horizontal="right" vertical="center"/>
    </xf>
    <xf numFmtId="1" fontId="9" fillId="0" borderId="62" xfId="0" applyNumberFormat="1" applyFont="1" applyFill="1" applyBorder="1" applyAlignment="1">
      <alignment horizontal="right" vertical="center"/>
    </xf>
    <xf numFmtId="1" fontId="9" fillId="0" borderId="64" xfId="0" applyNumberFormat="1" applyFont="1" applyFill="1" applyBorder="1" applyAlignment="1">
      <alignment horizontal="right" vertical="center"/>
    </xf>
    <xf numFmtId="1" fontId="9" fillId="0" borderId="0" xfId="0" applyNumberFormat="1" applyFont="1" applyFill="1" applyBorder="1" applyAlignment="1">
      <alignment horizontal="right" vertical="center"/>
    </xf>
    <xf numFmtId="1" fontId="9" fillId="0" borderId="47" xfId="0" applyNumberFormat="1" applyFont="1" applyFill="1" applyBorder="1" applyAlignment="1">
      <alignment horizontal="right" vertical="center"/>
    </xf>
    <xf numFmtId="1" fontId="9" fillId="0" borderId="46" xfId="0" applyNumberFormat="1" applyFont="1" applyFill="1" applyBorder="1" applyAlignment="1">
      <alignment horizontal="right" vertical="center"/>
    </xf>
    <xf numFmtId="1" fontId="9" fillId="0" borderId="23" xfId="0" applyNumberFormat="1" applyFont="1" applyFill="1" applyBorder="1" applyAlignment="1">
      <alignment horizontal="right" vertical="center"/>
    </xf>
    <xf numFmtId="1" fontId="9" fillId="0" borderId="21" xfId="0" applyNumberFormat="1" applyFont="1" applyFill="1" applyBorder="1" applyAlignment="1">
      <alignment horizontal="right" vertical="center"/>
    </xf>
    <xf numFmtId="1" fontId="9" fillId="0" borderId="26" xfId="0" applyNumberFormat="1" applyFont="1" applyFill="1" applyBorder="1" applyAlignment="1">
      <alignment horizontal="right" vertical="center"/>
    </xf>
    <xf numFmtId="1" fontId="9" fillId="0" borderId="51" xfId="0" applyNumberFormat="1" applyFont="1" applyFill="1" applyBorder="1" applyAlignment="1">
      <alignment horizontal="right" vertical="center"/>
    </xf>
    <xf numFmtId="1" fontId="9" fillId="0" borderId="50" xfId="0" applyNumberFormat="1" applyFont="1" applyFill="1" applyBorder="1" applyAlignment="1">
      <alignment horizontal="right" vertical="center"/>
    </xf>
    <xf numFmtId="1" fontId="9" fillId="0" borderId="49" xfId="0" applyNumberFormat="1" applyFont="1" applyFill="1" applyBorder="1" applyAlignment="1">
      <alignment horizontal="right" vertical="center"/>
    </xf>
    <xf numFmtId="1" fontId="9" fillId="0" borderId="53" xfId="0" applyNumberFormat="1" applyFont="1" applyFill="1" applyBorder="1" applyAlignment="1">
      <alignment horizontal="right" vertical="center"/>
    </xf>
    <xf numFmtId="1" fontId="9" fillId="0" borderId="72" xfId="0" applyNumberFormat="1" applyFont="1" applyFill="1" applyBorder="1" applyAlignment="1">
      <alignment horizontal="right" vertical="center"/>
    </xf>
    <xf numFmtId="0" fontId="43" fillId="0" borderId="0" xfId="33" applyFont="1" applyFill="1" applyBorder="1" applyAlignment="1">
      <alignment wrapText="1"/>
      <protection/>
    </xf>
    <xf numFmtId="0" fontId="146" fillId="0" borderId="0" xfId="0" applyFont="1" applyAlignment="1">
      <alignment/>
    </xf>
    <xf numFmtId="206" fontId="44" fillId="0" borderId="75" xfId="70" applyNumberFormat="1" applyFont="1" applyFill="1" applyBorder="1" applyAlignment="1">
      <alignment vertical="center"/>
    </xf>
    <xf numFmtId="194" fontId="44" fillId="39" borderId="77" xfId="0" applyNumberFormat="1" applyFont="1" applyFill="1" applyBorder="1" applyAlignment="1">
      <alignment horizontal="right"/>
    </xf>
    <xf numFmtId="194" fontId="44" fillId="39" borderId="167" xfId="0" applyNumberFormat="1" applyFont="1" applyFill="1" applyBorder="1" applyAlignment="1">
      <alignment horizontal="right"/>
    </xf>
    <xf numFmtId="194" fontId="44" fillId="0" borderId="161" xfId="0" applyNumberFormat="1" applyFont="1" applyFill="1" applyBorder="1" applyAlignment="1">
      <alignment horizontal="right"/>
    </xf>
    <xf numFmtId="194" fontId="44" fillId="0" borderId="77" xfId="0" applyNumberFormat="1" applyFont="1" applyFill="1" applyBorder="1" applyAlignment="1">
      <alignment horizontal="right"/>
    </xf>
    <xf numFmtId="194" fontId="44" fillId="0" borderId="164" xfId="0" applyNumberFormat="1" applyFont="1" applyFill="1" applyBorder="1" applyAlignment="1">
      <alignment horizontal="right"/>
    </xf>
    <xf numFmtId="194" fontId="44" fillId="0" borderId="75" xfId="0" applyNumberFormat="1" applyFont="1" applyFill="1" applyBorder="1" applyAlignment="1">
      <alignment horizontal="right"/>
    </xf>
    <xf numFmtId="194" fontId="44" fillId="0" borderId="178" xfId="0" applyNumberFormat="1" applyFont="1" applyFill="1" applyBorder="1" applyAlignment="1">
      <alignment horizontal="right"/>
    </xf>
    <xf numFmtId="0" fontId="119" fillId="0" borderId="0" xfId="0" applyFont="1" applyAlignment="1">
      <alignment/>
    </xf>
    <xf numFmtId="0" fontId="44" fillId="0" borderId="30" xfId="33" applyFont="1" applyFill="1" applyBorder="1" applyAlignment="1">
      <alignment wrapText="1"/>
      <protection/>
    </xf>
    <xf numFmtId="206" fontId="44" fillId="0" borderId="82" xfId="70" applyNumberFormat="1" applyFont="1" applyFill="1" applyBorder="1" applyAlignment="1">
      <alignment vertical="center"/>
    </xf>
    <xf numFmtId="206" fontId="44" fillId="0" borderId="84" xfId="70" applyNumberFormat="1" applyFont="1" applyFill="1" applyBorder="1" applyAlignment="1">
      <alignment vertical="center"/>
    </xf>
    <xf numFmtId="194" fontId="44" fillId="0" borderId="180" xfId="0" applyNumberFormat="1" applyFont="1" applyFill="1" applyBorder="1" applyAlignment="1">
      <alignment vertical="center"/>
    </xf>
    <xf numFmtId="194" fontId="44" fillId="0" borderId="181" xfId="0" applyNumberFormat="1" applyFont="1" applyFill="1" applyBorder="1" applyAlignment="1">
      <alignment vertical="center"/>
    </xf>
    <xf numFmtId="194" fontId="44" fillId="0" borderId="81" xfId="0" applyNumberFormat="1" applyFont="1" applyFill="1" applyBorder="1" applyAlignment="1">
      <alignment vertical="center"/>
    </xf>
    <xf numFmtId="194" fontId="44" fillId="0" borderId="182" xfId="0" applyNumberFormat="1" applyFont="1" applyFill="1" applyBorder="1" applyAlignment="1">
      <alignment vertical="center"/>
    </xf>
    <xf numFmtId="194" fontId="44" fillId="0" borderId="183" xfId="0" applyNumberFormat="1" applyFont="1" applyFill="1" applyBorder="1" applyAlignment="1">
      <alignment vertical="center"/>
    </xf>
    <xf numFmtId="194" fontId="44" fillId="0" borderId="82" xfId="0" applyNumberFormat="1" applyFont="1" applyFill="1" applyBorder="1" applyAlignment="1">
      <alignment vertical="center"/>
    </xf>
    <xf numFmtId="194" fontId="44" fillId="0" borderId="137" xfId="0" applyNumberFormat="1" applyFont="1" applyFill="1" applyBorder="1" applyAlignment="1">
      <alignment vertical="center"/>
    </xf>
    <xf numFmtId="0" fontId="119" fillId="0" borderId="0" xfId="0" applyFont="1" applyFill="1" applyAlignment="1">
      <alignment/>
    </xf>
    <xf numFmtId="206" fontId="44" fillId="0" borderId="119" xfId="70" applyNumberFormat="1" applyFont="1" applyFill="1" applyBorder="1" applyAlignment="1">
      <alignment horizontal="right" vertical="center"/>
    </xf>
    <xf numFmtId="206" fontId="44" fillId="0" borderId="84" xfId="70" applyNumberFormat="1" applyFont="1" applyFill="1" applyBorder="1" applyAlignment="1">
      <alignment horizontal="right" vertical="center"/>
    </xf>
    <xf numFmtId="194" fontId="3" fillId="39" borderId="77" xfId="0" applyNumberFormat="1" applyFont="1" applyFill="1" applyBorder="1" applyAlignment="1">
      <alignment horizontal="right" vertical="center"/>
    </xf>
    <xf numFmtId="194" fontId="3" fillId="39" borderId="167"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4" fontId="3" fillId="0" borderId="161" xfId="0" applyNumberFormat="1" applyFont="1" applyFill="1" applyBorder="1" applyAlignment="1">
      <alignment horizontal="right" vertical="center"/>
    </xf>
    <xf numFmtId="194" fontId="3" fillId="39" borderId="184" xfId="0" applyNumberFormat="1" applyFont="1" applyFill="1" applyBorder="1" applyAlignment="1">
      <alignment horizontal="right" vertical="center"/>
    </xf>
    <xf numFmtId="194" fontId="3" fillId="0" borderId="97" xfId="0" applyNumberFormat="1" applyFont="1" applyFill="1" applyBorder="1" applyAlignment="1">
      <alignment horizontal="right" vertical="center"/>
    </xf>
    <xf numFmtId="206" fontId="44" fillId="0" borderId="82" xfId="70" applyNumberFormat="1" applyFont="1" applyFill="1" applyBorder="1" applyAlignment="1">
      <alignment horizontal="right" vertical="center"/>
    </xf>
    <xf numFmtId="206" fontId="44" fillId="0" borderId="83" xfId="70" applyNumberFormat="1" applyFont="1" applyFill="1" applyBorder="1" applyAlignment="1">
      <alignment horizontal="right" vertical="center"/>
    </xf>
    <xf numFmtId="206" fontId="44" fillId="0" borderId="185" xfId="70" applyNumberFormat="1" applyFont="1" applyFill="1" applyBorder="1" applyAlignment="1">
      <alignment horizontal="right" vertical="center"/>
    </xf>
    <xf numFmtId="206" fontId="44" fillId="0" borderId="186" xfId="70" applyNumberFormat="1" applyFont="1" applyFill="1" applyBorder="1" applyAlignment="1">
      <alignment horizontal="right" vertical="center"/>
    </xf>
    <xf numFmtId="206" fontId="44" fillId="0" borderId="181" xfId="70" applyNumberFormat="1" applyFont="1" applyFill="1" applyBorder="1" applyAlignment="1">
      <alignment horizontal="right" vertical="center"/>
    </xf>
    <xf numFmtId="206" fontId="44" fillId="0" borderId="30" xfId="70" applyNumberFormat="1" applyFont="1" applyFill="1" applyBorder="1" applyAlignment="1">
      <alignment horizontal="right" vertical="center"/>
    </xf>
    <xf numFmtId="0" fontId="3" fillId="39" borderId="30" xfId="0" applyFont="1" applyFill="1" applyBorder="1" applyAlignment="1">
      <alignment horizontal="right" vertical="center"/>
    </xf>
    <xf numFmtId="0" fontId="3" fillId="39" borderId="181" xfId="0" applyFont="1" applyFill="1" applyBorder="1" applyAlignment="1">
      <alignment horizontal="right" vertical="center"/>
    </xf>
    <xf numFmtId="0" fontId="3" fillId="0" borderId="183" xfId="0" applyFont="1" applyFill="1" applyBorder="1" applyAlignment="1">
      <alignment horizontal="right" vertical="center"/>
    </xf>
    <xf numFmtId="0" fontId="3" fillId="0" borderId="181" xfId="0" applyFont="1" applyFill="1" applyBorder="1" applyAlignment="1">
      <alignment horizontal="right" vertical="center"/>
    </xf>
    <xf numFmtId="0" fontId="3" fillId="0" borderId="81" xfId="0" applyFont="1" applyFill="1" applyBorder="1" applyAlignment="1">
      <alignment horizontal="right" vertical="center"/>
    </xf>
    <xf numFmtId="0" fontId="3" fillId="0" borderId="82" xfId="0" applyFont="1" applyFill="1" applyBorder="1" applyAlignment="1">
      <alignment horizontal="right" vertical="center"/>
    </xf>
    <xf numFmtId="206" fontId="11" fillId="0" borderId="177" xfId="70" applyNumberFormat="1" applyFont="1" applyFill="1" applyBorder="1" applyAlignment="1">
      <alignment horizontal="right"/>
    </xf>
    <xf numFmtId="206" fontId="11" fillId="0" borderId="84" xfId="70" applyNumberFormat="1" applyFont="1" applyFill="1" applyBorder="1" applyAlignment="1">
      <alignment horizontal="right"/>
    </xf>
    <xf numFmtId="206" fontId="119" fillId="0" borderId="0" xfId="0" applyNumberFormat="1" applyFont="1" applyFill="1" applyAlignment="1">
      <alignment/>
    </xf>
    <xf numFmtId="0" fontId="151" fillId="0" borderId="0" xfId="0" applyFont="1" applyAlignment="1">
      <alignment vertical="center"/>
    </xf>
    <xf numFmtId="206" fontId="11" fillId="0" borderId="82" xfId="70" applyNumberFormat="1" applyFont="1" applyFill="1" applyBorder="1" applyAlignment="1">
      <alignment horizontal="right"/>
    </xf>
    <xf numFmtId="206" fontId="11" fillId="0" borderId="30" xfId="70" applyNumberFormat="1" applyFont="1" applyFill="1" applyBorder="1" applyAlignment="1">
      <alignment horizontal="right"/>
    </xf>
    <xf numFmtId="206" fontId="11" fillId="0" borderId="81" xfId="70" applyNumberFormat="1" applyFont="1" applyFill="1" applyBorder="1" applyAlignment="1">
      <alignment horizontal="right"/>
    </xf>
    <xf numFmtId="206" fontId="11" fillId="0" borderId="83" xfId="70" applyNumberFormat="1" applyFont="1" applyFill="1" applyBorder="1" applyAlignment="1">
      <alignment horizontal="right"/>
    </xf>
    <xf numFmtId="206" fontId="11" fillId="0" borderId="186" xfId="70" applyNumberFormat="1" applyFont="1" applyFill="1" applyBorder="1" applyAlignment="1">
      <alignment horizontal="right"/>
    </xf>
    <xf numFmtId="194" fontId="3" fillId="39" borderId="35" xfId="0" applyNumberFormat="1" applyFont="1" applyFill="1" applyBorder="1" applyAlignment="1">
      <alignment horizontal="right"/>
    </xf>
    <xf numFmtId="194" fontId="3" fillId="39" borderId="181" xfId="0" applyNumberFormat="1" applyFont="1" applyFill="1" applyBorder="1" applyAlignment="1">
      <alignment horizontal="right"/>
    </xf>
    <xf numFmtId="194" fontId="3" fillId="0" borderId="183" xfId="0" applyNumberFormat="1" applyFont="1" applyFill="1" applyBorder="1" applyAlignment="1">
      <alignment horizontal="right"/>
    </xf>
    <xf numFmtId="194" fontId="3" fillId="0" borderId="181" xfId="0" applyNumberFormat="1" applyFont="1" applyFill="1" applyBorder="1" applyAlignment="1">
      <alignment horizontal="right"/>
    </xf>
    <xf numFmtId="194" fontId="3" fillId="0" borderId="81" xfId="0" applyNumberFormat="1" applyFont="1" applyFill="1" applyBorder="1" applyAlignment="1">
      <alignment horizontal="right"/>
    </xf>
    <xf numFmtId="194" fontId="3" fillId="0" borderId="185" xfId="0" applyNumberFormat="1" applyFont="1" applyFill="1" applyBorder="1" applyAlignment="1">
      <alignment horizontal="right"/>
    </xf>
    <xf numFmtId="194" fontId="3" fillId="0" borderId="82" xfId="0" applyNumberFormat="1" applyFont="1" applyFill="1" applyBorder="1" applyAlignment="1">
      <alignment horizontal="right"/>
    </xf>
    <xf numFmtId="194" fontId="3" fillId="0" borderId="187" xfId="0" applyNumberFormat="1" applyFont="1" applyFill="1" applyBorder="1" applyAlignment="1">
      <alignment horizontal="right"/>
    </xf>
    <xf numFmtId="1" fontId="11" fillId="0" borderId="29" xfId="0" applyNumberFormat="1" applyFont="1" applyFill="1" applyBorder="1" applyAlignment="1">
      <alignment horizontal="right" vertical="center"/>
    </xf>
    <xf numFmtId="1" fontId="11" fillId="0" borderId="174" xfId="0" applyNumberFormat="1" applyFont="1" applyFill="1" applyBorder="1" applyAlignment="1">
      <alignment horizontal="right" vertical="center"/>
    </xf>
    <xf numFmtId="1" fontId="11" fillId="0" borderId="171" xfId="0" applyNumberFormat="1" applyFont="1" applyFill="1" applyBorder="1" applyAlignment="1">
      <alignment horizontal="right" vertical="center"/>
    </xf>
    <xf numFmtId="1" fontId="11" fillId="0" borderId="169" xfId="0" applyNumberFormat="1" applyFont="1" applyFill="1" applyBorder="1" applyAlignment="1">
      <alignment horizontal="right" vertical="center"/>
    </xf>
    <xf numFmtId="1" fontId="11" fillId="0" borderId="176" xfId="0" applyNumberFormat="1" applyFont="1" applyFill="1" applyBorder="1" applyAlignment="1">
      <alignment horizontal="right" vertical="center"/>
    </xf>
    <xf numFmtId="1" fontId="3" fillId="0" borderId="177" xfId="33" applyNumberFormat="1" applyFont="1" applyFill="1" applyBorder="1" applyAlignment="1">
      <alignment horizontal="right" vertical="center"/>
      <protection/>
    </xf>
    <xf numFmtId="1" fontId="3" fillId="0" borderId="75" xfId="33" applyNumberFormat="1" applyFont="1" applyFill="1" applyBorder="1" applyAlignment="1">
      <alignment horizontal="right" vertical="center"/>
      <protection/>
    </xf>
    <xf numFmtId="1" fontId="3" fillId="0" borderId="188" xfId="33" applyNumberFormat="1" applyFont="1" applyFill="1" applyBorder="1" applyAlignment="1">
      <alignment horizontal="right" vertical="center"/>
      <protection/>
    </xf>
    <xf numFmtId="1" fontId="11" fillId="0" borderId="161" xfId="33" applyNumberFormat="1" applyFont="1" applyFill="1" applyBorder="1" applyAlignment="1">
      <alignment horizontal="right" vertical="center"/>
      <protection/>
    </xf>
    <xf numFmtId="1" fontId="11" fillId="0" borderId="77" xfId="33" applyNumberFormat="1" applyFont="1" applyFill="1" applyBorder="1" applyAlignment="1">
      <alignment horizontal="right" vertical="center"/>
      <protection/>
    </xf>
    <xf numFmtId="1" fontId="11" fillId="0" borderId="189" xfId="33" applyNumberFormat="1" applyFont="1" applyFill="1" applyBorder="1" applyAlignment="1">
      <alignment horizontal="right" vertical="center"/>
      <protection/>
    </xf>
    <xf numFmtId="1" fontId="11" fillId="0" borderId="75" xfId="0" applyNumberFormat="1" applyFont="1" applyFill="1" applyBorder="1" applyAlignment="1">
      <alignment horizontal="right" vertical="center"/>
    </xf>
    <xf numFmtId="1" fontId="11" fillId="0" borderId="167" xfId="33" applyNumberFormat="1" applyFont="1" applyFill="1" applyBorder="1" applyAlignment="1">
      <alignment horizontal="right" vertical="center"/>
      <protection/>
    </xf>
    <xf numFmtId="1" fontId="11" fillId="0" borderId="75" xfId="33" applyNumberFormat="1" applyFont="1" applyFill="1" applyBorder="1" applyAlignment="1">
      <alignment horizontal="right" vertical="center"/>
      <protection/>
    </xf>
    <xf numFmtId="1" fontId="11" fillId="0" borderId="164" xfId="0" applyNumberFormat="1" applyFont="1" applyFill="1" applyBorder="1" applyAlignment="1">
      <alignment horizontal="right" vertical="center"/>
    </xf>
    <xf numFmtId="1" fontId="11" fillId="0" borderId="167" xfId="0" applyNumberFormat="1" applyFont="1" applyFill="1" applyBorder="1" applyAlignment="1">
      <alignment horizontal="right" vertical="center"/>
    </xf>
    <xf numFmtId="1" fontId="11" fillId="0" borderId="77" xfId="0" applyNumberFormat="1" applyFont="1" applyFill="1" applyBorder="1" applyAlignment="1">
      <alignment horizontal="right" vertical="center"/>
    </xf>
    <xf numFmtId="1" fontId="11" fillId="0" borderId="161" xfId="0" applyNumberFormat="1" applyFont="1" applyFill="1" applyBorder="1" applyAlignment="1">
      <alignment horizontal="right" vertical="center"/>
    </xf>
    <xf numFmtId="1" fontId="11" fillId="0" borderId="189" xfId="0" applyNumberFormat="1" applyFont="1" applyFill="1" applyBorder="1" applyAlignment="1">
      <alignment horizontal="right" vertical="center"/>
    </xf>
    <xf numFmtId="1" fontId="11" fillId="0" borderId="188" xfId="0" applyNumberFormat="1" applyFont="1" applyFill="1" applyBorder="1" applyAlignment="1">
      <alignment horizontal="right" vertical="center"/>
    </xf>
    <xf numFmtId="1" fontId="11" fillId="0" borderId="184" xfId="0" applyNumberFormat="1" applyFont="1" applyFill="1" applyBorder="1" applyAlignment="1">
      <alignment horizontal="right" vertical="center"/>
    </xf>
    <xf numFmtId="1" fontId="119" fillId="0" borderId="0" xfId="0" applyNumberFormat="1" applyFont="1" applyFill="1" applyAlignment="1">
      <alignment/>
    </xf>
    <xf numFmtId="1" fontId="119" fillId="0" borderId="0" xfId="0" applyNumberFormat="1" applyFont="1" applyAlignment="1">
      <alignment/>
    </xf>
    <xf numFmtId="0" fontId="44" fillId="0" borderId="17" xfId="33" applyFont="1" applyFill="1" applyBorder="1" applyAlignment="1">
      <alignment horizontal="left" vertical="center"/>
      <protection/>
    </xf>
    <xf numFmtId="0" fontId="44" fillId="0" borderId="17" xfId="33" applyFont="1" applyFill="1" applyBorder="1" applyAlignment="1">
      <alignment horizontal="right" vertical="top" wrapText="1"/>
      <protection/>
    </xf>
    <xf numFmtId="0" fontId="44" fillId="0" borderId="17" xfId="33" applyFont="1" applyFill="1" applyBorder="1" applyAlignment="1">
      <alignment horizontal="left" vertical="top" wrapText="1"/>
      <protection/>
    </xf>
    <xf numFmtId="0" fontId="44" fillId="0" borderId="17" xfId="33" applyFont="1" applyFill="1" applyBorder="1">
      <alignment/>
      <protection/>
    </xf>
    <xf numFmtId="0" fontId="44" fillId="0" borderId="17" xfId="33" applyFont="1" applyFill="1" applyBorder="1" applyAlignment="1">
      <alignment wrapText="1"/>
      <protection/>
    </xf>
    <xf numFmtId="0" fontId="48" fillId="0" borderId="17" xfId="33" applyFont="1" applyFill="1" applyBorder="1" applyAlignment="1">
      <alignment horizontal="right" wrapText="1" indent="1"/>
      <protection/>
    </xf>
    <xf numFmtId="0" fontId="14" fillId="38" borderId="0" xfId="35" applyFont="1" applyFill="1" applyBorder="1" applyAlignment="1">
      <alignment horizontal="left" wrapText="1"/>
      <protection/>
    </xf>
    <xf numFmtId="0" fontId="152" fillId="44" borderId="0" xfId="35" applyFont="1" applyFill="1" applyBorder="1" applyAlignment="1">
      <alignment horizontal="center" vertical="center"/>
      <protection/>
    </xf>
    <xf numFmtId="0" fontId="3" fillId="34" borderId="190" xfId="35" applyFont="1" applyFill="1" applyBorder="1" applyAlignment="1">
      <alignment horizontal="left" vertical="top" wrapText="1"/>
      <protection/>
    </xf>
    <xf numFmtId="0" fontId="3" fillId="34" borderId="191" xfId="35" applyFont="1" applyFill="1" applyBorder="1" applyAlignment="1">
      <alignment horizontal="left" vertical="top" wrapText="1"/>
      <protection/>
    </xf>
    <xf numFmtId="0" fontId="3" fillId="34" borderId="192" xfId="35" applyFont="1" applyFill="1" applyBorder="1" applyAlignment="1">
      <alignment horizontal="left" vertical="top" wrapText="1"/>
      <protection/>
    </xf>
    <xf numFmtId="0" fontId="3" fillId="34" borderId="193" xfId="35" applyFont="1" applyFill="1" applyBorder="1" applyAlignment="1">
      <alignment horizontal="left" vertical="top" wrapText="1"/>
      <protection/>
    </xf>
    <xf numFmtId="0" fontId="3" fillId="34" borderId="194" xfId="35" applyFont="1" applyFill="1" applyBorder="1" applyAlignment="1">
      <alignment horizontal="left" vertical="top" wrapText="1"/>
      <protection/>
    </xf>
    <xf numFmtId="0" fontId="3" fillId="34" borderId="195" xfId="35" applyFont="1" applyFill="1" applyBorder="1" applyAlignment="1">
      <alignment horizontal="left" vertical="top" wrapText="1"/>
      <protection/>
    </xf>
    <xf numFmtId="0" fontId="11" fillId="34" borderId="196" xfId="35" applyFont="1" applyFill="1" applyBorder="1" applyAlignment="1">
      <alignment horizontal="left" vertical="top" wrapText="1"/>
      <protection/>
    </xf>
    <xf numFmtId="0" fontId="11" fillId="34" borderId="197" xfId="35" applyFont="1" applyFill="1" applyBorder="1" applyAlignment="1">
      <alignment horizontal="left" vertical="top" wrapText="1"/>
      <protection/>
    </xf>
    <xf numFmtId="0" fontId="11" fillId="34" borderId="198" xfId="35" applyFont="1" applyFill="1" applyBorder="1" applyAlignment="1">
      <alignment horizontal="left" vertical="top" wrapText="1"/>
      <protection/>
    </xf>
    <xf numFmtId="0" fontId="11" fillId="34" borderId="199" xfId="35" applyFont="1" applyFill="1" applyBorder="1" applyAlignment="1">
      <alignment horizontal="left" vertical="top" wrapText="1"/>
      <protection/>
    </xf>
    <xf numFmtId="0" fontId="11" fillId="34" borderId="0" xfId="35" applyFont="1" applyFill="1" applyBorder="1" applyAlignment="1">
      <alignment horizontal="left" vertical="top" wrapText="1"/>
      <protection/>
    </xf>
    <xf numFmtId="0" fontId="11" fillId="34" borderId="200" xfId="35" applyFont="1" applyFill="1" applyBorder="1" applyAlignment="1">
      <alignment horizontal="left" vertical="top" wrapText="1"/>
      <protection/>
    </xf>
    <xf numFmtId="0" fontId="11" fillId="34" borderId="201" xfId="35" applyFont="1" applyFill="1" applyBorder="1" applyAlignment="1">
      <alignment horizontal="left" vertical="top" wrapText="1"/>
      <protection/>
    </xf>
    <xf numFmtId="0" fontId="11" fillId="34" borderId="202" xfId="35" applyFont="1" applyFill="1" applyBorder="1" applyAlignment="1">
      <alignment horizontal="left" vertical="top" wrapText="1"/>
      <protection/>
    </xf>
    <xf numFmtId="0" fontId="11" fillId="34" borderId="203" xfId="35" applyFont="1" applyFill="1" applyBorder="1" applyAlignment="1">
      <alignment horizontal="left" vertical="top" wrapText="1"/>
      <protection/>
    </xf>
    <xf numFmtId="0" fontId="2" fillId="0" borderId="3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7" fillId="0" borderId="119" xfId="0" applyFont="1" applyFill="1" applyBorder="1" applyAlignment="1">
      <alignment horizontal="center" textRotation="90"/>
    </xf>
    <xf numFmtId="0" fontId="47" fillId="0" borderId="77" xfId="0" applyFont="1" applyFill="1" applyBorder="1" applyAlignment="1">
      <alignment horizontal="center" textRotation="90"/>
    </xf>
    <xf numFmtId="0" fontId="47" fillId="0" borderId="121" xfId="0" applyFont="1" applyFill="1" applyBorder="1" applyAlignment="1">
      <alignment horizontal="center" textRotation="90"/>
    </xf>
    <xf numFmtId="3" fontId="44" fillId="0" borderId="17" xfId="59" applyNumberFormat="1" applyFont="1" applyFill="1" applyBorder="1" applyAlignment="1" applyProtection="1">
      <alignment horizontal="center" vertical="center" wrapText="1"/>
      <protection locked="0"/>
    </xf>
    <xf numFmtId="0" fontId="45" fillId="0" borderId="17" xfId="0" applyFont="1" applyBorder="1" applyAlignment="1">
      <alignment horizontal="center" vertical="center" wrapText="1"/>
    </xf>
    <xf numFmtId="3" fontId="44" fillId="0" borderId="133" xfId="59" applyNumberFormat="1" applyFont="1" applyFill="1" applyBorder="1" applyAlignment="1" applyProtection="1">
      <alignment horizontal="center" vertical="center" wrapText="1"/>
      <protection locked="0"/>
    </xf>
    <xf numFmtId="0" fontId="45" fillId="0" borderId="14" xfId="0" applyFont="1" applyBorder="1" applyAlignment="1">
      <alignment horizontal="center" vertical="center" wrapText="1"/>
    </xf>
    <xf numFmtId="0" fontId="45" fillId="0" borderId="59" xfId="0" applyFont="1" applyBorder="1" applyAlignment="1">
      <alignment horizontal="center" vertical="center" wrapText="1"/>
    </xf>
    <xf numFmtId="3" fontId="44" fillId="0" borderId="14" xfId="59" applyNumberFormat="1" applyFont="1" applyFill="1" applyBorder="1" applyAlignment="1" applyProtection="1">
      <alignment horizontal="center" vertical="center" wrapText="1"/>
      <protection locked="0"/>
    </xf>
    <xf numFmtId="0" fontId="44" fillId="34" borderId="189" xfId="33" applyFont="1" applyFill="1" applyBorder="1" applyAlignment="1">
      <alignment horizontal="center" vertical="center" wrapText="1"/>
      <protection/>
    </xf>
    <xf numFmtId="0" fontId="44" fillId="34" borderId="77" xfId="33" applyFont="1" applyFill="1" applyBorder="1" applyAlignment="1">
      <alignment horizontal="center" vertical="center" wrapText="1"/>
      <protection/>
    </xf>
    <xf numFmtId="0" fontId="45" fillId="34" borderId="34" xfId="33" applyFont="1" applyFill="1" applyBorder="1" applyAlignment="1">
      <alignment horizontal="center" vertical="center" wrapText="1"/>
      <protection/>
    </xf>
    <xf numFmtId="0" fontId="45" fillId="34" borderId="0" xfId="33" applyFont="1" applyFill="1" applyBorder="1" applyAlignment="1">
      <alignment horizontal="center" vertical="center" wrapText="1"/>
      <protection/>
    </xf>
    <xf numFmtId="0" fontId="45" fillId="34" borderId="88" xfId="33" applyFont="1" applyFill="1" applyBorder="1" applyAlignment="1">
      <alignment horizontal="center" vertical="center" wrapText="1"/>
      <protection/>
    </xf>
    <xf numFmtId="0" fontId="45" fillId="34" borderId="33" xfId="33" applyFont="1" applyFill="1" applyBorder="1" applyAlignment="1">
      <alignment horizontal="center" vertical="center" wrapText="1"/>
      <protection/>
    </xf>
    <xf numFmtId="0" fontId="45" fillId="34" borderId="141" xfId="33" applyFont="1" applyFill="1" applyBorder="1" applyAlignment="1">
      <alignment horizontal="center" vertical="center" wrapText="1"/>
      <protection/>
    </xf>
    <xf numFmtId="0" fontId="45" fillId="34" borderId="107" xfId="33" applyFont="1" applyFill="1" applyBorder="1" applyAlignment="1">
      <alignment horizontal="center" vertical="center" wrapText="1"/>
      <protection/>
    </xf>
    <xf numFmtId="2" fontId="144" fillId="0" borderId="72" xfId="58" applyNumberFormat="1" applyFont="1" applyFill="1" applyBorder="1" applyAlignment="1">
      <alignment horizontal="center" vertical="center" wrapText="1"/>
      <protection/>
    </xf>
    <xf numFmtId="0" fontId="45" fillId="0" borderId="11" xfId="0" applyFont="1" applyFill="1" applyBorder="1" applyAlignment="1">
      <alignment horizontal="center" vertical="center"/>
    </xf>
    <xf numFmtId="2" fontId="44" fillId="0" borderId="72" xfId="60" applyNumberFormat="1" applyFont="1" applyFill="1" applyBorder="1" applyAlignment="1" applyProtection="1">
      <alignment horizontal="center" vertical="center" wrapText="1"/>
      <protection locked="0"/>
    </xf>
    <xf numFmtId="2" fontId="44" fillId="0" borderId="23" xfId="60" applyNumberFormat="1" applyFont="1" applyFill="1" applyBorder="1" applyAlignment="1" applyProtection="1">
      <alignment horizontal="center" vertical="center" wrapText="1"/>
      <protection locked="0"/>
    </xf>
    <xf numFmtId="2" fontId="44" fillId="0" borderId="11" xfId="60" applyNumberFormat="1" applyFont="1" applyFill="1" applyBorder="1" applyAlignment="1" applyProtection="1">
      <alignment horizontal="center" vertical="center" wrapText="1"/>
      <protection locked="0"/>
    </xf>
    <xf numFmtId="0" fontId="45" fillId="0" borderId="59" xfId="0" applyFont="1" applyFill="1" applyBorder="1" applyAlignment="1">
      <alignment horizontal="center" vertical="center" wrapText="1"/>
    </xf>
    <xf numFmtId="2" fontId="44" fillId="0" borderId="133" xfId="59" applyNumberFormat="1" applyFont="1" applyFill="1" applyBorder="1" applyAlignment="1" applyProtection="1">
      <alignment horizontal="center" vertical="center" wrapText="1"/>
      <protection locked="0"/>
    </xf>
    <xf numFmtId="2" fontId="44" fillId="0" borderId="14" xfId="59" applyNumberFormat="1" applyFont="1" applyFill="1" applyBorder="1" applyAlignment="1" applyProtection="1">
      <alignment horizontal="center" vertical="center" wrapText="1"/>
      <protection locked="0"/>
    </xf>
    <xf numFmtId="0" fontId="45" fillId="0" borderId="14" xfId="0" applyFont="1" applyFill="1" applyBorder="1" applyAlignment="1">
      <alignment horizontal="center" vertical="center" wrapText="1"/>
    </xf>
    <xf numFmtId="2" fontId="45" fillId="0" borderId="133" xfId="60" applyNumberFormat="1" applyFont="1" applyFill="1" applyBorder="1" applyAlignment="1" applyProtection="1">
      <alignment horizontal="center" vertical="center"/>
      <protection locked="0"/>
    </xf>
    <xf numFmtId="2" fontId="45" fillId="0" borderId="14" xfId="60" applyNumberFormat="1" applyFont="1" applyFill="1" applyBorder="1" applyAlignment="1" applyProtection="1">
      <alignment horizontal="center" vertical="center"/>
      <protection locked="0"/>
    </xf>
    <xf numFmtId="0" fontId="45" fillId="0" borderId="36" xfId="33" applyFont="1" applyFill="1" applyBorder="1" applyAlignment="1">
      <alignment vertical="center" wrapText="1"/>
      <protection/>
    </xf>
    <xf numFmtId="0" fontId="45" fillId="0" borderId="28" xfId="33" applyFont="1" applyFill="1" applyBorder="1" applyAlignment="1">
      <alignment vertical="center"/>
      <protection/>
    </xf>
    <xf numFmtId="0" fontId="44" fillId="0" borderId="128" xfId="33" applyFont="1" applyFill="1" applyBorder="1" applyAlignment="1">
      <alignment horizontal="center" vertical="center" wrapText="1"/>
      <protection/>
    </xf>
    <xf numFmtId="0" fontId="44" fillId="0" borderId="34" xfId="33" applyFont="1" applyFill="1" applyBorder="1" applyAlignment="1">
      <alignment horizontal="center" vertical="center" wrapText="1"/>
      <protection/>
    </xf>
    <xf numFmtId="0" fontId="44" fillId="43" borderId="17" xfId="60" applyFont="1" applyFill="1" applyBorder="1" applyAlignment="1" applyProtection="1">
      <alignment horizontal="center" vertical="center"/>
      <protection locked="0"/>
    </xf>
    <xf numFmtId="0" fontId="4" fillId="0" borderId="18" xfId="33" applyFont="1" applyFill="1" applyBorder="1" applyAlignment="1">
      <alignment horizontal="left" wrapText="1"/>
      <protection/>
    </xf>
    <xf numFmtId="0" fontId="4" fillId="0" borderId="10" xfId="33" applyFont="1" applyFill="1" applyBorder="1" applyAlignment="1">
      <alignment horizontal="left" wrapText="1"/>
      <protection/>
    </xf>
    <xf numFmtId="0" fontId="5" fillId="0" borderId="27" xfId="0" applyFont="1" applyBorder="1" applyAlignment="1">
      <alignment horizontal="left" vertical="center"/>
    </xf>
    <xf numFmtId="0" fontId="5" fillId="0" borderId="10" xfId="0" applyFont="1" applyBorder="1" applyAlignment="1">
      <alignment horizontal="left" vertical="center"/>
    </xf>
    <xf numFmtId="0" fontId="5" fillId="0" borderId="27" xfId="0" applyFont="1" applyBorder="1" applyAlignment="1">
      <alignment horizontal="right" vertical="center"/>
    </xf>
    <xf numFmtId="0" fontId="5" fillId="0" borderId="10" xfId="0" applyFont="1" applyBorder="1" applyAlignment="1">
      <alignment horizontal="right" vertical="center"/>
    </xf>
    <xf numFmtId="0" fontId="17"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7" xfId="0" applyFont="1" applyBorder="1" applyAlignment="1">
      <alignment horizontal="right" vertical="center" wrapText="1"/>
    </xf>
    <xf numFmtId="0" fontId="5" fillId="0" borderId="10" xfId="0" applyFont="1" applyBorder="1" applyAlignment="1">
      <alignment horizontal="right" vertical="center" wrapText="1"/>
    </xf>
    <xf numFmtId="0" fontId="24" fillId="0" borderId="0" xfId="62" applyFont="1" applyFill="1" applyBorder="1" applyAlignment="1">
      <alignment horizontal="center" wrapText="1"/>
      <protection/>
    </xf>
    <xf numFmtId="0" fontId="25" fillId="0" borderId="28" xfId="62" applyFont="1" applyFill="1" applyBorder="1" applyAlignment="1">
      <alignment horizontal="right" vertical="center" wrapText="1"/>
      <protection/>
    </xf>
    <xf numFmtId="0" fontId="25" fillId="0" borderId="142" xfId="62" applyFont="1" applyFill="1" applyBorder="1" applyAlignment="1">
      <alignment horizontal="left" vertical="center" wrapText="1"/>
      <protection/>
    </xf>
    <xf numFmtId="0" fontId="25" fillId="0" borderId="0" xfId="62" applyFont="1" applyFill="1" applyBorder="1" applyAlignment="1">
      <alignment horizontal="left" vertical="center" wrapText="1"/>
      <protection/>
    </xf>
    <xf numFmtId="0" fontId="38" fillId="0" borderId="0" xfId="61" applyFont="1" applyAlignment="1">
      <alignment horizontal="center"/>
      <protection/>
    </xf>
    <xf numFmtId="0" fontId="39" fillId="0" borderId="0" xfId="61" applyFont="1" applyAlignment="1">
      <alignment horizontal="center"/>
      <protection/>
    </xf>
    <xf numFmtId="0" fontId="2" fillId="0" borderId="0" xfId="61" applyFont="1" applyAlignment="1">
      <alignment horizontal="center" wrapText="1"/>
      <protection/>
    </xf>
    <xf numFmtId="0" fontId="2" fillId="0" borderId="0" xfId="61" applyFont="1" applyAlignment="1">
      <alignment horizontal="center"/>
      <protection/>
    </xf>
    <xf numFmtId="0" fontId="2" fillId="0" borderId="0" xfId="61" applyFont="1" applyBorder="1" applyAlignment="1">
      <alignment horizontal="center"/>
      <protection/>
    </xf>
    <xf numFmtId="0" fontId="2" fillId="0" borderId="10" xfId="61" applyFont="1" applyBorder="1" applyAlignment="1">
      <alignment horizontal="center"/>
      <protection/>
    </xf>
    <xf numFmtId="0" fontId="9" fillId="0" borderId="68" xfId="61" applyFont="1" applyBorder="1" applyAlignment="1">
      <alignment horizontal="center" wrapText="1"/>
      <protection/>
    </xf>
    <xf numFmtId="0" fontId="9" fillId="0" borderId="111" xfId="61" applyFont="1" applyBorder="1" applyAlignment="1">
      <alignment horizontal="center" wrapText="1"/>
      <protection/>
    </xf>
    <xf numFmtId="0" fontId="9" fillId="0" borderId="59" xfId="61" applyFont="1" applyBorder="1" applyAlignment="1">
      <alignment horizontal="center" vertical="center" wrapText="1"/>
      <protection/>
    </xf>
    <xf numFmtId="0" fontId="9" fillId="0" borderId="17" xfId="61" applyFont="1" applyBorder="1" applyAlignment="1">
      <alignment horizontal="center" vertical="center" wrapText="1"/>
      <protection/>
    </xf>
    <xf numFmtId="0" fontId="9" fillId="0" borderId="17" xfId="61" applyFont="1" applyBorder="1" applyAlignment="1">
      <alignment horizontal="center" vertical="center"/>
      <protection/>
    </xf>
    <xf numFmtId="0" fontId="9" fillId="0" borderId="133" xfId="61" applyFont="1" applyBorder="1" applyAlignment="1">
      <alignment horizontal="center" vertical="center"/>
      <protection/>
    </xf>
    <xf numFmtId="0" fontId="37" fillId="0" borderId="146" xfId="61" applyFont="1" applyBorder="1" applyAlignment="1">
      <alignment horizontal="center"/>
      <protection/>
    </xf>
    <xf numFmtId="0" fontId="37" fillId="0" borderId="132" xfId="61" applyFont="1" applyBorder="1" applyAlignment="1">
      <alignment horizontal="center"/>
      <protection/>
    </xf>
    <xf numFmtId="0" fontId="37" fillId="0" borderId="0" xfId="61" applyAlignment="1">
      <alignment horizontal="center"/>
      <protection/>
    </xf>
    <xf numFmtId="0" fontId="42" fillId="0" borderId="68" xfId="61" applyFont="1" applyBorder="1" applyAlignment="1">
      <alignment horizontal="center" wrapText="1"/>
      <protection/>
    </xf>
    <xf numFmtId="0" fontId="42" fillId="0" borderId="111" xfId="61" applyFont="1" applyBorder="1" applyAlignment="1">
      <alignment horizontal="center" wrapText="1"/>
      <protection/>
    </xf>
    <xf numFmtId="0" fontId="42" fillId="0" borderId="59" xfId="61" applyFont="1" applyBorder="1" applyAlignment="1">
      <alignment horizontal="center" vertical="center" wrapText="1"/>
      <protection/>
    </xf>
    <xf numFmtId="0" fontId="42" fillId="0" borderId="17" xfId="61" applyFont="1" applyBorder="1" applyAlignment="1">
      <alignment horizontal="center" vertical="center" wrapText="1"/>
      <protection/>
    </xf>
    <xf numFmtId="0" fontId="42" fillId="0" borderId="17" xfId="61" applyFont="1" applyBorder="1" applyAlignment="1">
      <alignment horizontal="center" vertical="center"/>
      <protection/>
    </xf>
    <xf numFmtId="0" fontId="42" fillId="0" borderId="133" xfId="61" applyFont="1" applyBorder="1" applyAlignment="1">
      <alignment horizontal="center" vertical="center"/>
      <protection/>
    </xf>
    <xf numFmtId="0" fontId="42" fillId="0" borderId="146" xfId="61" applyFont="1" applyBorder="1" applyAlignment="1">
      <alignment horizontal="center"/>
      <protection/>
    </xf>
    <xf numFmtId="0" fontId="42" fillId="0" borderId="132" xfId="61" applyFont="1" applyBorder="1" applyAlignment="1">
      <alignment horizontal="center"/>
      <protection/>
    </xf>
    <xf numFmtId="0" fontId="37" fillId="0" borderId="0" xfId="61" applyFont="1" applyAlignment="1">
      <alignment horizontal="center" wrapText="1"/>
      <protection/>
    </xf>
    <xf numFmtId="0" fontId="37" fillId="0" borderId="0" xfId="61" applyFont="1" applyAlignment="1">
      <alignment horizontal="center"/>
      <protection/>
    </xf>
    <xf numFmtId="0" fontId="41" fillId="0" borderId="0" xfId="61" applyFont="1" applyAlignment="1">
      <alignment horizontal="center"/>
      <protection/>
    </xf>
    <xf numFmtId="0" fontId="2" fillId="0" borderId="146" xfId="61" applyFont="1" applyBorder="1" applyAlignment="1">
      <alignment horizontal="center"/>
      <protection/>
    </xf>
    <xf numFmtId="0" fontId="2" fillId="0" borderId="132" xfId="61" applyFont="1" applyBorder="1" applyAlignment="1">
      <alignment horizontal="center"/>
      <protection/>
    </xf>
    <xf numFmtId="0" fontId="38" fillId="0" borderId="0" xfId="61" applyFont="1" applyAlignment="1">
      <alignment horizontal="center" wrapText="1"/>
      <protection/>
    </xf>
    <xf numFmtId="0" fontId="3" fillId="0" borderId="0" xfId="61" applyFont="1" applyAlignment="1">
      <alignment horizontal="center" wrapText="1"/>
      <protection/>
    </xf>
    <xf numFmtId="0" fontId="37" fillId="0" borderId="0" xfId="61" applyFont="1" applyBorder="1" applyAlignment="1">
      <alignment horizontal="center"/>
      <protection/>
    </xf>
    <xf numFmtId="0" fontId="37" fillId="0" borderId="10" xfId="61" applyFont="1" applyBorder="1" applyAlignment="1">
      <alignment horizontal="center"/>
      <protection/>
    </xf>
    <xf numFmtId="49" fontId="9" fillId="0" borderId="68" xfId="61" applyNumberFormat="1" applyFont="1" applyBorder="1" applyAlignment="1">
      <alignment horizontal="center" vertical="center" wrapText="1"/>
      <protection/>
    </xf>
    <xf numFmtId="49" fontId="9" fillId="0" borderId="111" xfId="61" applyNumberFormat="1" applyFont="1" applyBorder="1" applyAlignment="1">
      <alignment horizontal="center" vertical="center" wrapText="1"/>
      <protection/>
    </xf>
    <xf numFmtId="0" fontId="9" fillId="0" borderId="72" xfId="61" applyFont="1" applyBorder="1" applyAlignment="1">
      <alignment horizontal="center" vertical="center" wrapText="1"/>
      <protection/>
    </xf>
    <xf numFmtId="0" fontId="9" fillId="0" borderId="11" xfId="61" applyFont="1" applyBorder="1" applyAlignment="1">
      <alignment horizontal="center" vertical="center" wrapText="1"/>
      <protection/>
    </xf>
    <xf numFmtId="0" fontId="9" fillId="0" borderId="133" xfId="61" applyFont="1" applyBorder="1" applyAlignment="1">
      <alignment horizontal="center" vertical="center" wrapText="1"/>
      <protection/>
    </xf>
    <xf numFmtId="0" fontId="9" fillId="0" borderId="14" xfId="61" applyFont="1" applyBorder="1" applyAlignment="1">
      <alignment horizontal="center" vertical="center"/>
      <protection/>
    </xf>
    <xf numFmtId="0" fontId="9" fillId="0" borderId="146" xfId="61" applyFont="1" applyBorder="1" applyAlignment="1">
      <alignment horizontal="center"/>
      <protection/>
    </xf>
    <xf numFmtId="0" fontId="9" fillId="0" borderId="132" xfId="61" applyFont="1" applyBorder="1" applyAlignment="1">
      <alignment horizontal="center"/>
      <protection/>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Normal 4" xfId="35"/>
    <cellStyle name="Normal_Aggregate Tables" xfId="36"/>
    <cellStyle name="Standaard 2"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10 2" xfId="58"/>
    <cellStyle name="Обычный 2" xfId="59"/>
    <cellStyle name="Обычный 2 3" xfId="60"/>
    <cellStyle name="Обычный 3" xfId="61"/>
    <cellStyle name="Обычный 5"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Финансовый 2" xfId="72"/>
    <cellStyle name="Финансовый 3"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works-files\Users\NHA\Country%20templates\SEAR\WHR%202005%20review%20files\india%20for%202nd%20review-WHR%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4-T16-KA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ni for review-200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sheetName val="Preliminary estimates"/>
      <sheetName val="HFxFS "/>
      <sheetName val="HCxHF"/>
      <sheetName val="HPxHF"/>
      <sheetName val="HCxHP"/>
      <sheetName val="HPxFP"/>
      <sheetName val="HKxHP"/>
      <sheetName val="Report"/>
      <sheetName val="Розница ЛС"/>
      <sheetName val="ОДХnew"/>
      <sheetName val="ОУ"/>
    </sheetNames>
  </externalBook>
</externalLink>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CT64"/>
  <sheetViews>
    <sheetView showGridLines="0" workbookViewId="0" topLeftCell="A1">
      <selection activeCell="B2" sqref="B2:C2"/>
    </sheetView>
  </sheetViews>
  <sheetFormatPr defaultColWidth="0" defaultRowHeight="12" customHeight="1" zeroHeight="1"/>
  <cols>
    <col min="1" max="1" width="2.25390625" style="91" customWidth="1"/>
    <col min="2" max="2" width="27.50390625" style="91" customWidth="1"/>
    <col min="3" max="3" width="37.50390625" style="91" customWidth="1"/>
    <col min="4" max="4" width="2.125" style="92" customWidth="1"/>
    <col min="5" max="5" width="11.25390625" style="92" customWidth="1"/>
    <col min="6" max="6" width="11.25390625" style="93" customWidth="1"/>
    <col min="7" max="9" width="11.25390625" style="92" customWidth="1"/>
    <col min="10" max="10" width="2.25390625" style="92" customWidth="1"/>
    <col min="11" max="11" width="8.625" style="92" hidden="1" customWidth="1"/>
    <col min="12" max="122" width="8.625" style="91" hidden="1" customWidth="1"/>
    <col min="123" max="16384" width="9.00390625" style="91" hidden="1" customWidth="1"/>
  </cols>
  <sheetData>
    <row r="1" spans="1:10" ht="12" customHeight="1">
      <c r="A1" s="212"/>
      <c r="B1" s="213"/>
      <c r="C1" s="213"/>
      <c r="D1" s="214"/>
      <c r="E1" s="214"/>
      <c r="F1" s="215"/>
      <c r="G1" s="214"/>
      <c r="H1" s="214"/>
      <c r="I1" s="214"/>
      <c r="J1" s="214"/>
    </row>
    <row r="2" spans="1:11" ht="28.5" customHeight="1">
      <c r="A2" s="213"/>
      <c r="B2" s="1236" t="s">
        <v>354</v>
      </c>
      <c r="C2" s="1236"/>
      <c r="D2" s="214"/>
      <c r="E2" s="214"/>
      <c r="F2" s="218"/>
      <c r="G2" s="218"/>
      <c r="H2" s="218"/>
      <c r="I2" s="218"/>
      <c r="J2" s="218"/>
      <c r="K2" s="94"/>
    </row>
    <row r="3" spans="1:11" ht="12" customHeight="1" thickBot="1">
      <c r="A3" s="213"/>
      <c r="B3" s="213"/>
      <c r="C3" s="213"/>
      <c r="D3" s="214"/>
      <c r="E3" s="214"/>
      <c r="F3" s="215"/>
      <c r="G3" s="214"/>
      <c r="H3" s="214"/>
      <c r="I3" s="218"/>
      <c r="J3" s="218"/>
      <c r="K3" s="94"/>
    </row>
    <row r="4" spans="1:11" s="95" customFormat="1" ht="14.25" thickBot="1" thickTop="1">
      <c r="A4" s="216"/>
      <c r="B4" s="223" t="s">
        <v>301</v>
      </c>
      <c r="C4" s="234" t="s">
        <v>389</v>
      </c>
      <c r="D4" s="220"/>
      <c r="E4" s="216"/>
      <c r="F4" s="216"/>
      <c r="G4" s="216"/>
      <c r="H4" s="216"/>
      <c r="I4" s="218"/>
      <c r="J4" s="218"/>
      <c r="K4" s="94"/>
    </row>
    <row r="5" spans="1:11" s="95" customFormat="1" ht="12" customHeight="1" thickBot="1" thickTop="1">
      <c r="A5" s="216"/>
      <c r="B5" s="227"/>
      <c r="C5" s="224"/>
      <c r="D5" s="220"/>
      <c r="E5" s="216"/>
      <c r="F5" s="216"/>
      <c r="G5" s="216"/>
      <c r="H5" s="216"/>
      <c r="I5" s="218"/>
      <c r="J5" s="218"/>
      <c r="K5" s="94"/>
    </row>
    <row r="6" spans="1:11" s="95" customFormat="1" ht="35.25" thickBot="1" thickTop="1">
      <c r="A6" s="216"/>
      <c r="B6" s="223" t="s">
        <v>368</v>
      </c>
      <c r="C6" s="234">
        <v>2013</v>
      </c>
      <c r="D6" s="220"/>
      <c r="E6" s="216"/>
      <c r="F6" s="216"/>
      <c r="G6" s="216"/>
      <c r="H6" s="216"/>
      <c r="I6" s="218"/>
      <c r="J6" s="218"/>
      <c r="K6" s="94"/>
    </row>
    <row r="7" spans="1:11" s="95" customFormat="1" ht="12" customHeight="1" thickBot="1" thickTop="1">
      <c r="A7" s="216"/>
      <c r="B7" s="227"/>
      <c r="C7" s="225"/>
      <c r="D7" s="220"/>
      <c r="E7" s="216"/>
      <c r="F7" s="216"/>
      <c r="G7" s="216"/>
      <c r="H7" s="216"/>
      <c r="I7" s="218"/>
      <c r="J7" s="218"/>
      <c r="K7" s="94"/>
    </row>
    <row r="8" spans="1:11" s="95" customFormat="1" ht="14.25" thickBot="1" thickTop="1">
      <c r="A8" s="216"/>
      <c r="B8" s="228" t="s">
        <v>381</v>
      </c>
      <c r="C8" s="247" t="s">
        <v>391</v>
      </c>
      <c r="D8" s="220"/>
      <c r="E8" s="216"/>
      <c r="F8" s="216"/>
      <c r="G8" s="216"/>
      <c r="H8" s="216"/>
      <c r="I8" s="218"/>
      <c r="J8" s="218"/>
      <c r="K8" s="94"/>
    </row>
    <row r="9" spans="1:98" s="96" customFormat="1" ht="12" customHeight="1" thickBot="1" thickTop="1">
      <c r="A9" s="217"/>
      <c r="B9" s="227"/>
      <c r="C9" s="225"/>
      <c r="D9" s="215"/>
      <c r="E9" s="217"/>
      <c r="F9" s="217"/>
      <c r="G9" s="217"/>
      <c r="H9" s="217"/>
      <c r="I9" s="218"/>
      <c r="J9" s="218"/>
      <c r="K9" s="94"/>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8"/>
      <c r="CO9" s="98"/>
      <c r="CP9" s="97"/>
      <c r="CQ9" s="97"/>
      <c r="CR9" s="97"/>
      <c r="CS9" s="97"/>
      <c r="CT9" s="98"/>
    </row>
    <row r="10" spans="1:11" ht="14.25" thickBot="1" thickTop="1">
      <c r="A10" s="213"/>
      <c r="B10" s="228" t="s">
        <v>302</v>
      </c>
      <c r="C10" s="235">
        <v>42289</v>
      </c>
      <c r="D10" s="214"/>
      <c r="E10" s="214"/>
      <c r="F10" s="215"/>
      <c r="G10" s="214"/>
      <c r="H10" s="214"/>
      <c r="I10" s="218"/>
      <c r="J10" s="218"/>
      <c r="K10" s="94"/>
    </row>
    <row r="11" spans="1:11" ht="12" customHeight="1" thickBot="1" thickTop="1">
      <c r="A11" s="213"/>
      <c r="B11" s="227"/>
      <c r="C11" s="226"/>
      <c r="D11" s="214"/>
      <c r="E11" s="214"/>
      <c r="F11" s="215"/>
      <c r="G11" s="214"/>
      <c r="H11" s="214"/>
      <c r="I11" s="218"/>
      <c r="J11" s="218"/>
      <c r="K11" s="94"/>
    </row>
    <row r="12" spans="1:11" ht="14.25" thickBot="1" thickTop="1">
      <c r="A12" s="213"/>
      <c r="B12" s="228" t="s">
        <v>303</v>
      </c>
      <c r="C12" s="234" t="s">
        <v>390</v>
      </c>
      <c r="D12" s="214"/>
      <c r="E12" s="214"/>
      <c r="F12" s="215"/>
      <c r="G12" s="214"/>
      <c r="H12" s="214"/>
      <c r="I12" s="218"/>
      <c r="J12" s="218"/>
      <c r="K12" s="94"/>
    </row>
    <row r="13" spans="1:11" ht="13.5" customHeight="1" thickTop="1">
      <c r="A13" s="213"/>
      <c r="B13" s="213"/>
      <c r="C13" s="213"/>
      <c r="D13" s="214"/>
      <c r="E13" s="214"/>
      <c r="F13" s="215"/>
      <c r="G13" s="214"/>
      <c r="H13" s="214"/>
      <c r="I13" s="218"/>
      <c r="J13" s="218"/>
      <c r="K13" s="94"/>
    </row>
    <row r="14" spans="1:11" ht="13.5" customHeight="1">
      <c r="A14" s="213"/>
      <c r="B14" s="229"/>
      <c r="C14" s="230"/>
      <c r="D14" s="221"/>
      <c r="E14" s="214"/>
      <c r="F14" s="215"/>
      <c r="G14" s="214"/>
      <c r="H14" s="214"/>
      <c r="I14" s="218"/>
      <c r="J14" s="218"/>
      <c r="K14" s="94"/>
    </row>
    <row r="15" spans="1:10" ht="16.5" thickBot="1">
      <c r="A15" s="213"/>
      <c r="B15" s="1235" t="s">
        <v>383</v>
      </c>
      <c r="C15" s="1235"/>
      <c r="D15" s="222"/>
      <c r="E15" s="231" t="s">
        <v>366</v>
      </c>
      <c r="F15" s="232">
        <v>2016</v>
      </c>
      <c r="G15" s="214"/>
      <c r="H15" s="214"/>
      <c r="I15" s="214"/>
      <c r="J15" s="214"/>
    </row>
    <row r="16" spans="1:10" ht="15" customHeight="1" thickTop="1">
      <c r="A16" s="213"/>
      <c r="B16" s="1237"/>
      <c r="C16" s="1238"/>
      <c r="D16" s="214"/>
      <c r="E16" s="1243" t="s">
        <v>382</v>
      </c>
      <c r="F16" s="1244"/>
      <c r="G16" s="1244"/>
      <c r="H16" s="1244"/>
      <c r="I16" s="1245"/>
      <c r="J16" s="214"/>
    </row>
    <row r="17" spans="1:18" ht="15" customHeight="1">
      <c r="A17" s="213"/>
      <c r="B17" s="1239"/>
      <c r="C17" s="1240"/>
      <c r="D17" s="214"/>
      <c r="E17" s="1246"/>
      <c r="F17" s="1247"/>
      <c r="G17" s="1247"/>
      <c r="H17" s="1247"/>
      <c r="I17" s="1248"/>
      <c r="J17" s="214"/>
      <c r="R17" s="99"/>
    </row>
    <row r="18" spans="1:10" ht="15" customHeight="1">
      <c r="A18" s="213"/>
      <c r="B18" s="1239"/>
      <c r="C18" s="1240"/>
      <c r="D18" s="214"/>
      <c r="E18" s="1246"/>
      <c r="F18" s="1247"/>
      <c r="G18" s="1247"/>
      <c r="H18" s="1247"/>
      <c r="I18" s="1248"/>
      <c r="J18" s="214"/>
    </row>
    <row r="19" spans="1:10" ht="15" customHeight="1">
      <c r="A19" s="213"/>
      <c r="B19" s="1239"/>
      <c r="C19" s="1240"/>
      <c r="D19" s="214"/>
      <c r="E19" s="1246"/>
      <c r="F19" s="1247"/>
      <c r="G19" s="1247"/>
      <c r="H19" s="1247"/>
      <c r="I19" s="1248"/>
      <c r="J19" s="214"/>
    </row>
    <row r="20" spans="1:10" ht="15" customHeight="1">
      <c r="A20" s="213"/>
      <c r="B20" s="1239"/>
      <c r="C20" s="1240"/>
      <c r="D20" s="214"/>
      <c r="E20" s="1246"/>
      <c r="F20" s="1247"/>
      <c r="G20" s="1247"/>
      <c r="H20" s="1247"/>
      <c r="I20" s="1248"/>
      <c r="J20" s="219"/>
    </row>
    <row r="21" spans="1:10" ht="15" customHeight="1">
      <c r="A21" s="213"/>
      <c r="B21" s="1239"/>
      <c r="C21" s="1240"/>
      <c r="D21" s="214"/>
      <c r="E21" s="1246"/>
      <c r="F21" s="1247"/>
      <c r="G21" s="1247"/>
      <c r="H21" s="1247"/>
      <c r="I21" s="1248"/>
      <c r="J21" s="214"/>
    </row>
    <row r="22" spans="1:10" ht="15" customHeight="1">
      <c r="A22" s="213"/>
      <c r="B22" s="1239"/>
      <c r="C22" s="1240"/>
      <c r="D22" s="214"/>
      <c r="E22" s="1246"/>
      <c r="F22" s="1247"/>
      <c r="G22" s="1247"/>
      <c r="H22" s="1247"/>
      <c r="I22" s="1248"/>
      <c r="J22" s="214"/>
    </row>
    <row r="23" spans="1:10" ht="15" customHeight="1">
      <c r="A23" s="213"/>
      <c r="B23" s="1239"/>
      <c r="C23" s="1240"/>
      <c r="D23" s="214"/>
      <c r="E23" s="1246"/>
      <c r="F23" s="1247"/>
      <c r="G23" s="1247"/>
      <c r="H23" s="1247"/>
      <c r="I23" s="1248"/>
      <c r="J23" s="214"/>
    </row>
    <row r="24" spans="1:10" ht="15" customHeight="1">
      <c r="A24" s="213"/>
      <c r="B24" s="1239"/>
      <c r="C24" s="1240"/>
      <c r="D24" s="214"/>
      <c r="E24" s="1246"/>
      <c r="F24" s="1247"/>
      <c r="G24" s="1247"/>
      <c r="H24" s="1247"/>
      <c r="I24" s="1248"/>
      <c r="J24" s="214"/>
    </row>
    <row r="25" spans="1:10" ht="15" customHeight="1">
      <c r="A25" s="213"/>
      <c r="B25" s="1239"/>
      <c r="C25" s="1240"/>
      <c r="D25" s="214"/>
      <c r="E25" s="1246"/>
      <c r="F25" s="1247"/>
      <c r="G25" s="1247"/>
      <c r="H25" s="1247"/>
      <c r="I25" s="1248"/>
      <c r="J25" s="214"/>
    </row>
    <row r="26" spans="1:10" ht="15" customHeight="1">
      <c r="A26" s="213"/>
      <c r="B26" s="1239"/>
      <c r="C26" s="1240"/>
      <c r="D26" s="214"/>
      <c r="E26" s="1246"/>
      <c r="F26" s="1247"/>
      <c r="G26" s="1247"/>
      <c r="H26" s="1247"/>
      <c r="I26" s="1248"/>
      <c r="J26" s="214"/>
    </row>
    <row r="27" spans="1:10" ht="15" customHeight="1">
      <c r="A27" s="213"/>
      <c r="B27" s="1239"/>
      <c r="C27" s="1240"/>
      <c r="D27" s="214"/>
      <c r="E27" s="1246"/>
      <c r="F27" s="1247"/>
      <c r="G27" s="1247"/>
      <c r="H27" s="1247"/>
      <c r="I27" s="1248"/>
      <c r="J27" s="214"/>
    </row>
    <row r="28" spans="1:14" ht="15" customHeight="1">
      <c r="A28" s="213"/>
      <c r="B28" s="1239"/>
      <c r="C28" s="1240"/>
      <c r="D28" s="214"/>
      <c r="E28" s="1246"/>
      <c r="F28" s="1247"/>
      <c r="G28" s="1247"/>
      <c r="H28" s="1247"/>
      <c r="I28" s="1248"/>
      <c r="J28" s="214"/>
      <c r="L28" s="92"/>
      <c r="M28" s="92"/>
      <c r="N28" s="92"/>
    </row>
    <row r="29" spans="1:10" ht="15" customHeight="1">
      <c r="A29" s="213"/>
      <c r="B29" s="1239"/>
      <c r="C29" s="1240"/>
      <c r="D29" s="214"/>
      <c r="E29" s="1246"/>
      <c r="F29" s="1247"/>
      <c r="G29" s="1247"/>
      <c r="H29" s="1247"/>
      <c r="I29" s="1248"/>
      <c r="J29" s="214"/>
    </row>
    <row r="30" spans="1:10" ht="15" customHeight="1">
      <c r="A30" s="213"/>
      <c r="B30" s="1239"/>
      <c r="C30" s="1240"/>
      <c r="D30" s="214"/>
      <c r="E30" s="1246"/>
      <c r="F30" s="1247"/>
      <c r="G30" s="1247"/>
      <c r="H30" s="1247"/>
      <c r="I30" s="1248"/>
      <c r="J30" s="214"/>
    </row>
    <row r="31" spans="1:10" ht="15" customHeight="1">
      <c r="A31" s="213"/>
      <c r="B31" s="1239"/>
      <c r="C31" s="1240"/>
      <c r="D31" s="214"/>
      <c r="E31" s="1246"/>
      <c r="F31" s="1247"/>
      <c r="G31" s="1247"/>
      <c r="H31" s="1247"/>
      <c r="I31" s="1248"/>
      <c r="J31" s="214"/>
    </row>
    <row r="32" spans="1:10" ht="15" customHeight="1">
      <c r="A32" s="213"/>
      <c r="B32" s="1239"/>
      <c r="C32" s="1240"/>
      <c r="D32" s="214"/>
      <c r="E32" s="1246"/>
      <c r="F32" s="1247"/>
      <c r="G32" s="1247"/>
      <c r="H32" s="1247"/>
      <c r="I32" s="1248"/>
      <c r="J32" s="214"/>
    </row>
    <row r="33" spans="1:10" ht="15" customHeight="1" thickBot="1">
      <c r="A33" s="213"/>
      <c r="B33" s="1241"/>
      <c r="C33" s="1242"/>
      <c r="D33" s="214"/>
      <c r="E33" s="1249"/>
      <c r="F33" s="1250"/>
      <c r="G33" s="1250"/>
      <c r="H33" s="1250"/>
      <c r="I33" s="1251"/>
      <c r="J33" s="214"/>
    </row>
    <row r="34" spans="1:10" ht="12" customHeight="1" thickTop="1">
      <c r="A34" s="213"/>
      <c r="B34" s="213"/>
      <c r="C34" s="213"/>
      <c r="D34" s="214"/>
      <c r="E34" s="214"/>
      <c r="F34" s="215"/>
      <c r="G34" s="214"/>
      <c r="H34" s="214"/>
      <c r="I34" s="214"/>
      <c r="J34" s="214"/>
    </row>
    <row r="35" spans="1:10" ht="12" customHeight="1" hidden="1">
      <c r="A35" s="213"/>
      <c r="B35" s="213"/>
      <c r="C35" s="213"/>
      <c r="D35" s="214"/>
      <c r="E35" s="214"/>
      <c r="F35" s="215"/>
      <c r="G35" s="214"/>
      <c r="H35" s="214"/>
      <c r="I35" s="214"/>
      <c r="J35" s="214"/>
    </row>
    <row r="36" ht="12" customHeight="1" hidden="1"/>
    <row r="37" ht="12" customHeight="1" hidden="1"/>
    <row r="38" ht="12" customHeight="1" hidden="1"/>
    <row r="39" ht="12" customHeight="1" hidden="1"/>
    <row r="40" ht="12" customHeight="1" hidden="1"/>
    <row r="41" ht="12" customHeight="1" hidden="1"/>
    <row r="42" ht="12" customHeight="1" hidden="1"/>
    <row r="43" ht="12" customHeight="1" hidden="1"/>
    <row r="44" ht="12" customHeight="1" hidden="1"/>
    <row r="45" ht="12" customHeight="1" hidden="1"/>
    <row r="46" ht="12" customHeight="1" hidden="1"/>
    <row r="47" ht="12" customHeight="1" hidden="1"/>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c r="B57" s="100"/>
    </row>
    <row r="58" ht="12" customHeight="1" hidden="1">
      <c r="B58" s="100"/>
    </row>
    <row r="59" ht="12" customHeight="1" hidden="1"/>
    <row r="60" ht="12" customHeight="1" hidden="1"/>
    <row r="61" ht="12" customHeight="1" hidden="1"/>
    <row r="62" ht="12" customHeight="1" hidden="1"/>
    <row r="63" ht="12" customHeight="1" hidden="1">
      <c r="B63" s="100"/>
    </row>
    <row r="64" ht="12" customHeight="1" hidden="1">
      <c r="B64" s="100"/>
    </row>
    <row r="65" ht="12" customHeight="1" hidden="1"/>
    <row r="66" ht="12" customHeight="1" hidden="1"/>
    <row r="67" ht="12" customHeight="1" hidden="1"/>
    <row r="68" ht="12" customHeight="1" hidden="1"/>
    <row r="69" ht="12" customHeight="1" hidden="1"/>
    <row r="70" ht="12" customHeight="1" hidden="1"/>
    <row r="71" ht="12" customHeight="1" hidden="1"/>
    <row r="72" ht="12" customHeight="1" hidden="1"/>
    <row r="73" ht="12" customHeight="1" hidden="1"/>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sheetData>
  <sheetProtection/>
  <mergeCells count="4">
    <mergeCell ref="B15:C15"/>
    <mergeCell ref="B2:C2"/>
    <mergeCell ref="B16:C33"/>
    <mergeCell ref="E16:I33"/>
  </mergeCells>
  <printOptions/>
  <pageMargins left="0.7480314960629921" right="0.7480314960629921" top="0.984251968503937" bottom="0.984251968503937" header="0.5118110236220472" footer="0.5118110236220472"/>
  <pageSetup fitToHeight="1" fitToWidth="1" horizontalDpi="600" verticalDpi="600" orientation="landscape" paperSize="9" scale="99" r:id="rId1"/>
  <headerFooter alignWithMargins="0">
    <oddFooter xml:space="preserve">&amp;L SHA &amp;RLast submission dated: </oddFooter>
  </headerFooter>
</worksheet>
</file>

<file path=xl/worksheets/sheet10.xml><?xml version="1.0" encoding="utf-8"?>
<worksheet xmlns="http://schemas.openxmlformats.org/spreadsheetml/2006/main" xmlns:r="http://schemas.openxmlformats.org/officeDocument/2006/relationships">
  <dimension ref="A1:G12"/>
  <sheetViews>
    <sheetView zoomScalePageLayoutView="0" workbookViewId="0" topLeftCell="A1">
      <selection activeCell="C12" sqref="C12"/>
    </sheetView>
  </sheetViews>
  <sheetFormatPr defaultColWidth="9.00390625" defaultRowHeight="16.5"/>
  <cols>
    <col min="1" max="1" width="38.00390625" style="557" customWidth="1"/>
    <col min="2" max="2" width="12.625" style="557" customWidth="1"/>
    <col min="3" max="3" width="18.00390625" style="557" customWidth="1"/>
    <col min="4" max="4" width="9.00390625" style="557" customWidth="1"/>
    <col min="5" max="5" width="23.75390625" style="557" customWidth="1"/>
    <col min="6" max="6" width="9.00390625" style="557" customWidth="1"/>
    <col min="7" max="7" width="17.375" style="557" customWidth="1"/>
    <col min="8" max="16384" width="9.00390625" style="557" customWidth="1"/>
  </cols>
  <sheetData>
    <row r="1" ht="15">
      <c r="A1" s="557" t="s">
        <v>456</v>
      </c>
    </row>
    <row r="2" spans="1:5" ht="18.75" customHeight="1">
      <c r="A2" s="558" t="s">
        <v>457</v>
      </c>
      <c r="B2" s="559" t="s">
        <v>458</v>
      </c>
      <c r="C2" s="560" t="s">
        <v>459</v>
      </c>
      <c r="D2" s="561"/>
      <c r="E2" s="560" t="s">
        <v>460</v>
      </c>
    </row>
    <row r="3" spans="1:7" ht="15.75">
      <c r="A3" s="562" t="s">
        <v>461</v>
      </c>
      <c r="B3" s="563">
        <v>10651</v>
      </c>
      <c r="C3" s="564">
        <f>B3*$E$3</f>
        <v>180106024176</v>
      </c>
      <c r="E3" s="565">
        <v>16909776</v>
      </c>
      <c r="F3" s="557">
        <f>E3/B3</f>
        <v>1587.6233217538258</v>
      </c>
      <c r="G3" s="566">
        <f>B3*$E$3</f>
        <v>180106024176</v>
      </c>
    </row>
    <row r="4" spans="1:7" ht="21" customHeight="1">
      <c r="A4" s="567" t="s">
        <v>462</v>
      </c>
      <c r="B4" s="563">
        <v>5476</v>
      </c>
      <c r="C4" s="564">
        <f aca="true" t="shared" si="0" ref="C4:C12">B4*$E$3</f>
        <v>92597933376</v>
      </c>
      <c r="G4" s="566">
        <f aca="true" t="shared" si="1" ref="G4:G11">B4*$E$3</f>
        <v>92597933376</v>
      </c>
    </row>
    <row r="5" spans="1:7" ht="21" customHeight="1">
      <c r="A5" s="567" t="s">
        <v>463</v>
      </c>
      <c r="B5" s="563">
        <v>123</v>
      </c>
      <c r="C5" s="564">
        <f t="shared" si="0"/>
        <v>2079902448</v>
      </c>
      <c r="G5" s="566">
        <f t="shared" si="1"/>
        <v>2079902448</v>
      </c>
    </row>
    <row r="6" spans="1:7" ht="21" customHeight="1">
      <c r="A6" s="567" t="s">
        <v>464</v>
      </c>
      <c r="B6" s="563">
        <v>402</v>
      </c>
      <c r="C6" s="564">
        <f t="shared" si="0"/>
        <v>6797729952</v>
      </c>
      <c r="G6" s="566">
        <f t="shared" si="1"/>
        <v>6797729952</v>
      </c>
    </row>
    <row r="7" spans="1:7" ht="21" customHeight="1">
      <c r="A7" s="568" t="s">
        <v>465</v>
      </c>
      <c r="B7" s="563">
        <v>426</v>
      </c>
      <c r="C7" s="564">
        <f t="shared" si="0"/>
        <v>7203564576</v>
      </c>
      <c r="G7" s="566">
        <f t="shared" si="1"/>
        <v>7203564576</v>
      </c>
    </row>
    <row r="8" spans="1:7" ht="21" customHeight="1">
      <c r="A8" s="568" t="s">
        <v>466</v>
      </c>
      <c r="B8" s="563">
        <v>2219</v>
      </c>
      <c r="C8" s="564">
        <f t="shared" si="0"/>
        <v>37522792944</v>
      </c>
      <c r="G8" s="566">
        <f t="shared" si="1"/>
        <v>37522792944</v>
      </c>
    </row>
    <row r="9" spans="1:7" ht="21" customHeight="1">
      <c r="A9" s="569" t="s">
        <v>467</v>
      </c>
      <c r="B9" s="570">
        <v>613</v>
      </c>
      <c r="C9" s="571">
        <f t="shared" si="0"/>
        <v>10365692688</v>
      </c>
      <c r="G9" s="566">
        <f t="shared" si="1"/>
        <v>10365692688</v>
      </c>
    </row>
    <row r="10" spans="1:7" ht="21" customHeight="1">
      <c r="A10" s="568" t="s">
        <v>468</v>
      </c>
      <c r="B10" s="563">
        <v>1176</v>
      </c>
      <c r="C10" s="564">
        <f t="shared" si="0"/>
        <v>19885896576</v>
      </c>
      <c r="G10" s="566">
        <f t="shared" si="1"/>
        <v>19885896576</v>
      </c>
    </row>
    <row r="11" spans="1:7" ht="21" customHeight="1">
      <c r="A11" s="572" t="s">
        <v>469</v>
      </c>
      <c r="B11" s="563">
        <v>149</v>
      </c>
      <c r="C11" s="564">
        <f t="shared" si="0"/>
        <v>2519556624</v>
      </c>
      <c r="G11" s="566">
        <f t="shared" si="1"/>
        <v>2519556624</v>
      </c>
    </row>
    <row r="12" spans="1:3" ht="15.75">
      <c r="A12" s="573" t="s">
        <v>470</v>
      </c>
      <c r="B12" s="574">
        <v>67</v>
      </c>
      <c r="C12" s="575">
        <f t="shared" si="0"/>
        <v>1132954992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26"/>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D16" sqref="D16"/>
    </sheetView>
  </sheetViews>
  <sheetFormatPr defaultColWidth="9.00390625" defaultRowHeight="16.5"/>
  <cols>
    <col min="1" max="1" width="41.375" style="0" customWidth="1"/>
    <col min="2" max="2" width="11.50390625" style="0" customWidth="1"/>
    <col min="4" max="4" width="9.50390625" style="0" customWidth="1"/>
    <col min="5" max="5" width="8.875" style="0" customWidth="1"/>
    <col min="6" max="6" width="11.00390625" style="0" customWidth="1"/>
    <col min="7" max="7" width="13.25390625" style="0" customWidth="1"/>
    <col min="8" max="8" width="14.625" style="0" customWidth="1"/>
  </cols>
  <sheetData>
    <row r="1" spans="1:8" ht="16.5">
      <c r="A1" s="576" t="s">
        <v>471</v>
      </c>
      <c r="B1" s="577"/>
      <c r="D1" s="578" t="s">
        <v>472</v>
      </c>
      <c r="E1" s="579"/>
      <c r="F1" s="579"/>
      <c r="G1" s="579"/>
      <c r="H1" s="579"/>
    </row>
    <row r="2" spans="1:8" ht="16.5">
      <c r="A2" s="580"/>
      <c r="B2" s="581" t="s">
        <v>477</v>
      </c>
      <c r="D2" s="582" t="s">
        <v>478</v>
      </c>
      <c r="E2" s="582" t="s">
        <v>473</v>
      </c>
      <c r="F2" s="582" t="s">
        <v>474</v>
      </c>
      <c r="G2" s="582" t="s">
        <v>475</v>
      </c>
      <c r="H2" s="583" t="s">
        <v>476</v>
      </c>
    </row>
    <row r="3" spans="1:8" ht="16.5">
      <c r="A3" s="584" t="s">
        <v>479</v>
      </c>
      <c r="B3" s="585">
        <f>B4+B16+B21</f>
        <v>162020850</v>
      </c>
      <c r="D3" s="586">
        <f>D4+D16+D21</f>
        <v>62638945</v>
      </c>
      <c r="E3" s="586">
        <f>E4+E16+E21</f>
        <v>26141520</v>
      </c>
      <c r="F3" s="586">
        <f>F4+F16+F21</f>
        <v>11782114</v>
      </c>
      <c r="G3" s="586">
        <f>G4+G16+G21</f>
        <v>24001736</v>
      </c>
      <c r="H3" s="586">
        <f>H4+H16+H21</f>
        <v>36937600</v>
      </c>
    </row>
    <row r="4" spans="1:8" ht="16.5">
      <c r="A4" s="587" t="s">
        <v>480</v>
      </c>
      <c r="B4" s="589">
        <f>B5+B12+B13+B14+B15</f>
        <v>161174527</v>
      </c>
      <c r="D4" s="590">
        <f>D5+D12+D13+D14+D15</f>
        <v>62311557</v>
      </c>
      <c r="E4" s="590">
        <f>E5+E12+E13+E14+E15</f>
        <v>26141520</v>
      </c>
      <c r="F4" s="590">
        <f>F5+F12+F13+F14+F15</f>
        <v>11782114</v>
      </c>
      <c r="G4" s="590">
        <f>G5+G12+G13+G14+G15</f>
        <v>24001736</v>
      </c>
      <c r="H4" s="590">
        <f>H5+H12+H13+H14+H15</f>
        <v>36937600</v>
      </c>
    </row>
    <row r="5" spans="1:8" s="593" customFormat="1" ht="15">
      <c r="A5" s="591" t="s">
        <v>481</v>
      </c>
      <c r="B5" s="592">
        <f>4общий!E11+3общий!E10+2общий!E10+1общий!E10</f>
        <v>55166034</v>
      </c>
      <c r="D5" s="592">
        <f>4больн!E12+3больн!E11+2больн!E11+1больн!E11</f>
        <v>52608613</v>
      </c>
      <c r="E5" s="592">
        <f>4ОВП!E10+3ОВП!E9+2ОВП!E9+1ОВП!E9</f>
        <v>1010126</v>
      </c>
      <c r="F5" s="592">
        <f>4СВП!E10+3СВП!E9+2СВП!E9+1СВП!E9</f>
        <v>578658</v>
      </c>
      <c r="G5" s="592">
        <f>4стомат!E10+3стомат!E9+2стомат!E9+1стомат!E9</f>
        <v>30954</v>
      </c>
      <c r="H5" s="592">
        <f>4прочие!E10+3прочие!E9+2прочие!E9+1прочая!E9</f>
        <v>847884</v>
      </c>
    </row>
    <row r="6" spans="1:8" ht="16.5">
      <c r="A6" s="594" t="s">
        <v>482</v>
      </c>
      <c r="B6" s="597">
        <f>4общий!E12+3общий!E11+2общий!E11+1общий!E11</f>
        <v>8422120</v>
      </c>
      <c r="D6" s="596">
        <f>4больн!E13+3больн!E12+2больн!E12+1больн!E12</f>
        <v>7954631</v>
      </c>
      <c r="E6" s="596">
        <f>4ОВП!E11+3ОВП!E10+2ОВП!E10+1ОВП!E10</f>
        <v>7886</v>
      </c>
      <c r="F6" s="596">
        <f>4СВП!E11+3СВП!E10+2СВП!E10+1СВП!E10</f>
        <v>290145</v>
      </c>
      <c r="G6" s="596">
        <f>4стомат!E11+3стомат!E10+2стомат!E10+1стомат!E10</f>
        <v>10014</v>
      </c>
      <c r="H6" s="596">
        <f>4прочие!E11+3прочие!E10+2прочие!E10+1прочая!E10</f>
        <v>159444</v>
      </c>
    </row>
    <row r="7" spans="1:8" ht="16.5">
      <c r="A7" s="594" t="s">
        <v>483</v>
      </c>
      <c r="B7" s="597">
        <f>4общий!E13+3общий!E12+2общий!E12+1общий!E12</f>
        <v>3245812</v>
      </c>
      <c r="D7" s="596">
        <f>4больн!E14+3больн!E13+2больн!E13+1больн!E13</f>
        <v>2851006</v>
      </c>
      <c r="E7" s="596">
        <f>4ОВП!E12+3ОВП!E11+2ОВП!E11+1ОВП!E11</f>
        <v>131716</v>
      </c>
      <c r="F7" s="596">
        <f>4СВП!E12+3СВП!E11+2СВП!E11+1СВП!E11</f>
        <v>161059</v>
      </c>
      <c r="G7" s="596">
        <f>4стомат!E12+3стомат!E11+2стомат!E11+1стомат!E11</f>
        <v>11090</v>
      </c>
      <c r="H7" s="596">
        <f>4прочие!E12+3прочие!E11+2прочие!E11+1прочая!E11</f>
        <v>90941</v>
      </c>
    </row>
    <row r="8" spans="1:8" ht="16.5">
      <c r="A8" s="594" t="s">
        <v>484</v>
      </c>
      <c r="B8" s="597">
        <f>4общий!E14+3общий!E13+2общий!E13+1общий!E13</f>
        <v>11657963</v>
      </c>
      <c r="D8" s="596">
        <f>4больн!E15+3больн!E14+2больн!E14+1больн!E14</f>
        <v>11567069</v>
      </c>
      <c r="E8" s="596">
        <f>4ОВП!E13+3ОВП!E12+2ОВП!E12+1ОВП!E12</f>
        <v>0</v>
      </c>
      <c r="F8" s="596">
        <f>4СВП!E13+3СВП!E12+2СВП!E12+1СВП!E12</f>
        <v>0</v>
      </c>
      <c r="G8" s="596">
        <f>4стомат!E13+3стомат!E12+2стомат!E12+1стомат!E12</f>
        <v>0</v>
      </c>
      <c r="H8" s="596">
        <f>4прочие!E13+3прочие!E12+2прочие!E12+1прочая!E12</f>
        <v>1095</v>
      </c>
    </row>
    <row r="9" spans="1:8" ht="16.5">
      <c r="A9" s="594" t="s">
        <v>485</v>
      </c>
      <c r="B9" s="597">
        <f>4общий!E15+3общий!E14+2общий!E14+1общий!E14</f>
        <v>467388</v>
      </c>
      <c r="D9" s="596">
        <f>4больн!E16+3больн!E15+2больн!E15+1больн!E15</f>
        <v>466922</v>
      </c>
      <c r="E9" s="596">
        <f>4ОВП!E14+3ОВП!E13+2ОВП!E13+1ОВП!E13</f>
        <v>0</v>
      </c>
      <c r="F9" s="596">
        <f>4СВП!E14+3СВП!E13+2СВП!E13+1СВП!E13</f>
        <v>0</v>
      </c>
      <c r="G9" s="596">
        <f>4стомат!E14+3стомат!E13+2стомат!E13+1стомат!E13</f>
        <v>466</v>
      </c>
      <c r="H9" s="596">
        <f>4прочие!E14+3прочие!E13+2прочие!E13+1прочая!E13</f>
        <v>0</v>
      </c>
    </row>
    <row r="10" spans="1:8" ht="16.5">
      <c r="A10" s="594" t="s">
        <v>486</v>
      </c>
      <c r="B10" s="597">
        <f>4общий!E16+3общий!E15+2общий!E15+1общий!E15</f>
        <v>1466084</v>
      </c>
      <c r="D10" s="596">
        <f>4больн!E17+3больн!E16+2больн!E16+1больн!E16</f>
        <v>1325115</v>
      </c>
      <c r="E10" s="596">
        <f>4ОВП!E15+3ОВП!E14+2ОВП!E14+1ОВП!E14</f>
        <v>0</v>
      </c>
      <c r="F10" s="596">
        <f>4СВП!E15+3СВП!E14+2СВП!E14+1СВП!E14</f>
        <v>42644</v>
      </c>
      <c r="G10" s="596">
        <f>4стомат!E15+3стомат!E14+2стомат!E14+1стомат!E14</f>
        <v>5293</v>
      </c>
      <c r="H10" s="596">
        <f>4прочие!E15+3прочие!E14+2прочие!E14+1прочая!E14</f>
        <v>93032</v>
      </c>
    </row>
    <row r="11" spans="1:8" ht="16.5">
      <c r="A11" s="594" t="s">
        <v>487</v>
      </c>
      <c r="B11" s="597">
        <f>4общий!E17+3общий!E16+2общий!E16+1общий!E16</f>
        <v>29906667</v>
      </c>
      <c r="D11" s="596">
        <f>4больн!E18+3больн!E17+2больн!E17+1больн!E17</f>
        <v>28443870</v>
      </c>
      <c r="E11" s="596">
        <f>4ОВП!E16+3ОВП!E15+2ОВП!E15+1ОВП!E15</f>
        <v>870524</v>
      </c>
      <c r="F11" s="596">
        <f>4СВП!E16+3СВП!E15+2СВП!E15+1СВП!E15</f>
        <v>84810</v>
      </c>
      <c r="G11" s="596">
        <f>4стомат!E16+3стомат!E15+2стомат!E15+1стомат!E15</f>
        <v>4091</v>
      </c>
      <c r="H11" s="596">
        <f>4прочие!E16+3прочие!E15+2прочие!E15+1прочая!E15</f>
        <v>503372</v>
      </c>
    </row>
    <row r="12" spans="1:8" s="593" customFormat="1" ht="15">
      <c r="A12" s="591" t="s">
        <v>488</v>
      </c>
      <c r="B12" s="597">
        <f>4общий!E18+3общий!E17+2общий!E17+1общий!E17</f>
        <v>25950660</v>
      </c>
      <c r="D12" s="597">
        <f>4больн!E19+3больн!E18+2больн!E18+1больн!E18</f>
        <v>2705276</v>
      </c>
      <c r="E12" s="597">
        <f>4ОВП!E17+3ОВП!E16+2ОВП!E16+1ОВП!E16</f>
        <v>21582741</v>
      </c>
      <c r="F12" s="597">
        <f>4СВП!E17+3СВП!E16+2СВП!E16+1СВП!E16</f>
        <v>520516</v>
      </c>
      <c r="G12" s="597">
        <f>4стомат!E17+3стомат!E16+2стомат!E16+1стомат!E16</f>
        <v>174454</v>
      </c>
      <c r="H12" s="597">
        <f>4прочие!E17+3прочие!E16+2прочие!E16+1прочая!E16</f>
        <v>967673</v>
      </c>
    </row>
    <row r="13" spans="1:8" s="593" customFormat="1" ht="15">
      <c r="A13" s="591" t="s">
        <v>489</v>
      </c>
      <c r="B13" s="597">
        <f>4общий!E19+3общий!E18+2общий!E18+1общий!E18</f>
        <v>12820663</v>
      </c>
      <c r="D13" s="597">
        <f>4больн!E20+3больн!E19+2больн!E19+1больн!E19</f>
        <v>1262406</v>
      </c>
      <c r="E13" s="597">
        <f>4ОВП!E18+3ОВП!E17+2ОВП!E17+1ОВП!E17</f>
        <v>2263301</v>
      </c>
      <c r="F13" s="597">
        <f>4СВП!E18+3СВП!E17+2СВП!E17+1СВП!E17</f>
        <v>8237382</v>
      </c>
      <c r="G13" s="597">
        <f>4стомат!E18+3стомат!E17+2стомат!E17+1стомат!E17</f>
        <v>292400</v>
      </c>
      <c r="H13" s="597">
        <f>4прочие!E18+3прочие!E17+2прочие!E17+1прочая!E17</f>
        <v>765174</v>
      </c>
    </row>
    <row r="14" spans="1:8" s="593" customFormat="1" ht="15">
      <c r="A14" s="591" t="s">
        <v>490</v>
      </c>
      <c r="B14" s="597">
        <f>4общий!E20+3общий!E19+2общий!E19+1общий!E19</f>
        <v>25293702</v>
      </c>
      <c r="D14" s="597">
        <f>4больн!E21+3больн!E20+2больн!E20+1больн!E20</f>
        <v>566496</v>
      </c>
      <c r="E14" s="597">
        <f>4ОВП!E19+3ОВП!E18+2ОВП!E18+1ОВП!E18</f>
        <v>635499</v>
      </c>
      <c r="F14" s="597">
        <f>4СВП!E19+3СВП!E18+2СВП!E18+1СВП!E18</f>
        <v>92106</v>
      </c>
      <c r="G14" s="597">
        <f>4стомат!E19+3стомат!E18+2стомат!E18+1стомат!E18</f>
        <v>23458183</v>
      </c>
      <c r="H14" s="597">
        <f>4прочие!E19+3прочие!E18+2прочие!E18+1прочая!E18</f>
        <v>541418</v>
      </c>
    </row>
    <row r="15" spans="1:8" s="593" customFormat="1" ht="15">
      <c r="A15" s="591" t="s">
        <v>491</v>
      </c>
      <c r="B15" s="597">
        <f>4общий!E21+3общий!E20+2общий!E20+1общий!E20</f>
        <v>41943468</v>
      </c>
      <c r="D15" s="597">
        <f>4больн!E22+3больн!E21+2больн!E21+1больн!E21</f>
        <v>5168766</v>
      </c>
      <c r="E15" s="597">
        <f>4ОВП!E20+3ОВП!E19+2ОВП!E19+1ОВП!E19</f>
        <v>649853</v>
      </c>
      <c r="F15" s="597">
        <f>4СВП!E20+3СВП!E19+2СВП!E19+1СВП!E19</f>
        <v>2353452</v>
      </c>
      <c r="G15" s="597">
        <f>4стомат!E20+3стомат!E19+2стомат!E19+1стомат!E19</f>
        <v>45745</v>
      </c>
      <c r="H15" s="597">
        <f>4прочие!E20+3прочие!E19+2прочие!E19+1прочая!E19+89799</f>
        <v>33815451</v>
      </c>
    </row>
    <row r="16" spans="1:8" ht="16.5">
      <c r="A16" s="587" t="s">
        <v>492</v>
      </c>
      <c r="B16" s="588">
        <f>B17+B18+B19+B20</f>
        <v>619969</v>
      </c>
      <c r="D16" s="598">
        <f>D17+D18+D19+D20</f>
        <v>327388</v>
      </c>
      <c r="E16" s="598">
        <f>E17+E18+E19+E20</f>
        <v>0</v>
      </c>
      <c r="F16" s="598">
        <f>F17+F18+F19+F20</f>
        <v>0</v>
      </c>
      <c r="G16" s="598">
        <f>G17+G18+G19+G20</f>
        <v>0</v>
      </c>
      <c r="H16" s="598">
        <f>H17+H18+H19+H20</f>
        <v>0</v>
      </c>
    </row>
    <row r="17" spans="1:8" ht="16.5">
      <c r="A17" s="594" t="s">
        <v>493</v>
      </c>
      <c r="B17" s="596">
        <f>4общий!E24+3общий!E23+2общий!E23+1общий!E23</f>
        <v>6803</v>
      </c>
      <c r="D17" s="596">
        <v>6803</v>
      </c>
      <c r="E17" s="596">
        <v>0</v>
      </c>
      <c r="F17" s="596">
        <v>0</v>
      </c>
      <c r="G17" s="596">
        <v>0</v>
      </c>
      <c r="H17" s="596">
        <v>0</v>
      </c>
    </row>
    <row r="18" spans="1:8" ht="16.5">
      <c r="A18" s="594" t="s">
        <v>494</v>
      </c>
      <c r="B18" s="596">
        <f>4общий!E25+3общий!E24+2общий!E24+1общий!E24</f>
        <v>120237</v>
      </c>
      <c r="D18" s="596">
        <v>120237</v>
      </c>
      <c r="E18" s="596">
        <v>0</v>
      </c>
      <c r="F18" s="596">
        <v>0</v>
      </c>
      <c r="G18" s="596">
        <v>0</v>
      </c>
      <c r="H18" s="596">
        <v>0</v>
      </c>
    </row>
    <row r="19" spans="1:8" ht="16.5">
      <c r="A19" s="594" t="s">
        <v>495</v>
      </c>
      <c r="B19" s="596">
        <f>4общий!E26+3общий!E25+2общий!E25+1общий!E25</f>
        <v>200348</v>
      </c>
      <c r="D19" s="596">
        <v>200348</v>
      </c>
      <c r="E19" s="596">
        <v>0</v>
      </c>
      <c r="F19" s="596">
        <v>0</v>
      </c>
      <c r="G19" s="596">
        <v>0</v>
      </c>
      <c r="H19" s="596">
        <v>0</v>
      </c>
    </row>
    <row r="20" spans="1:8" ht="16.5">
      <c r="A20" s="594" t="s">
        <v>496</v>
      </c>
      <c r="B20" s="671">
        <f>4общий!E27+3общий!E26+2общий!E26+1общий!E26</f>
        <v>292581</v>
      </c>
      <c r="D20" s="595"/>
      <c r="E20" s="595"/>
      <c r="F20" s="595"/>
      <c r="G20" s="595"/>
      <c r="H20" s="595"/>
    </row>
    <row r="21" spans="1:8" ht="16.5">
      <c r="A21" s="587" t="s">
        <v>497</v>
      </c>
      <c r="B21" s="588">
        <f>B22+B23+B24</f>
        <v>226354</v>
      </c>
      <c r="D21" s="598">
        <f>D22+D23+D24</f>
        <v>0</v>
      </c>
      <c r="E21" s="598">
        <f>E22+E23+E24</f>
        <v>0</v>
      </c>
      <c r="F21" s="598">
        <f>F22+F23+F24</f>
        <v>0</v>
      </c>
      <c r="G21" s="598">
        <f>G22+G23+G24</f>
        <v>0</v>
      </c>
      <c r="H21" s="598">
        <f>H22+H23+H24</f>
        <v>0</v>
      </c>
    </row>
    <row r="22" spans="1:8" ht="16.5">
      <c r="A22" s="594" t="s">
        <v>498</v>
      </c>
      <c r="B22" s="596">
        <f>4общий!E30+3общий!E29+2общий!E29+1общий!E29</f>
        <v>40145</v>
      </c>
      <c r="D22" s="596">
        <v>0</v>
      </c>
      <c r="E22" s="596"/>
      <c r="F22" s="596">
        <v>0</v>
      </c>
      <c r="G22" s="596">
        <v>0</v>
      </c>
      <c r="H22" s="596"/>
    </row>
    <row r="23" spans="1:8" ht="16.5">
      <c r="A23" s="594" t="s">
        <v>499</v>
      </c>
      <c r="B23" s="671">
        <f>4общий!E31+3общий!E30+2общий!E30+1общий!E30</f>
        <v>81285</v>
      </c>
      <c r="D23" s="595"/>
      <c r="E23" s="595"/>
      <c r="F23" s="595"/>
      <c r="G23" s="595"/>
      <c r="H23" s="595"/>
    </row>
    <row r="24" spans="1:8" ht="16.5">
      <c r="A24" s="594" t="s">
        <v>500</v>
      </c>
      <c r="B24" s="671">
        <f>4общий!E32+3общий!E31+2общий!E31+1общий!E31</f>
        <v>104924</v>
      </c>
      <c r="D24" s="595"/>
      <c r="E24" s="595"/>
      <c r="F24" s="595"/>
      <c r="G24" s="595"/>
      <c r="H24" s="595"/>
    </row>
    <row r="25" ht="16.5">
      <c r="G25" s="672">
        <f>B4-D4-E4-F4-G4-H4</f>
        <v>0</v>
      </c>
    </row>
    <row r="26" ht="16.5">
      <c r="E26" s="599"/>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48"/>
  <sheetViews>
    <sheetView zoomScalePageLayoutView="0" workbookViewId="0" topLeftCell="A1">
      <pane xSplit="1" ySplit="3" topLeftCell="K4" activePane="bottomRight" state="frozen"/>
      <selection pane="topLeft" activeCell="A1" sqref="A1"/>
      <selection pane="topRight" activeCell="B1" sqref="B1"/>
      <selection pane="bottomLeft" activeCell="A4" sqref="A4"/>
      <selection pane="bottomRight" activeCell="K27" sqref="K27"/>
    </sheetView>
  </sheetViews>
  <sheetFormatPr defaultColWidth="8.00390625" defaultRowHeight="16.5"/>
  <cols>
    <col min="1" max="1" width="48.875" style="506" customWidth="1"/>
    <col min="2" max="2" width="11.125" style="556" customWidth="1"/>
    <col min="3" max="11" width="11.125" style="506" customWidth="1"/>
    <col min="12" max="12" width="11.875" style="524" customWidth="1"/>
    <col min="13" max="13" width="12.50390625" style="528" customWidth="1"/>
    <col min="14" max="14" width="11.625" style="506" customWidth="1"/>
    <col min="15" max="15" width="13.375" style="506" customWidth="1"/>
    <col min="16" max="16384" width="8.00390625" style="506" customWidth="1"/>
  </cols>
  <sheetData>
    <row r="1" spans="1:14" ht="15" customHeight="1">
      <c r="A1" s="1298" t="s">
        <v>392</v>
      </c>
      <c r="B1" s="1298"/>
      <c r="C1" s="1298"/>
      <c r="D1" s="1298"/>
      <c r="E1" s="1298"/>
      <c r="F1" s="1298"/>
      <c r="G1" s="1298"/>
      <c r="H1" s="1298"/>
      <c r="I1" s="1298"/>
      <c r="J1" s="1298"/>
      <c r="K1" s="1298"/>
      <c r="L1" s="1298"/>
      <c r="M1" s="1298"/>
      <c r="N1" s="1298"/>
    </row>
    <row r="2" spans="1:14" ht="13.5" thickBot="1">
      <c r="A2" s="1299" t="s">
        <v>393</v>
      </c>
      <c r="B2" s="1299"/>
      <c r="C2" s="1299"/>
      <c r="D2" s="1299"/>
      <c r="E2" s="1299"/>
      <c r="F2" s="1299"/>
      <c r="G2" s="1299"/>
      <c r="H2" s="1299"/>
      <c r="I2" s="1299"/>
      <c r="J2" s="1299"/>
      <c r="K2" s="1299"/>
      <c r="L2" s="1299"/>
      <c r="M2" s="1299"/>
      <c r="N2" s="1299"/>
    </row>
    <row r="3" spans="1:14" s="512" customFormat="1" ht="13.5" thickBot="1">
      <c r="A3" s="507"/>
      <c r="B3" s="508">
        <v>2004</v>
      </c>
      <c r="C3" s="508">
        <v>2005</v>
      </c>
      <c r="D3" s="509">
        <v>2006</v>
      </c>
      <c r="E3" s="508">
        <v>2007</v>
      </c>
      <c r="F3" s="508">
        <v>2008</v>
      </c>
      <c r="G3" s="508">
        <v>2009</v>
      </c>
      <c r="H3" s="510">
        <v>2010</v>
      </c>
      <c r="I3" s="510">
        <v>2011</v>
      </c>
      <c r="J3" s="510">
        <v>2012</v>
      </c>
      <c r="K3" s="510">
        <v>2013</v>
      </c>
      <c r="L3" s="510">
        <v>2014</v>
      </c>
      <c r="M3" s="511">
        <v>2015</v>
      </c>
      <c r="N3" s="511">
        <v>2016</v>
      </c>
    </row>
    <row r="4" spans="1:14" s="512" customFormat="1" ht="12.75">
      <c r="A4" s="513" t="s">
        <v>394</v>
      </c>
      <c r="B4" s="514">
        <v>1218922.8</v>
      </c>
      <c r="C4" s="514">
        <v>1408697.8</v>
      </c>
      <c r="D4" s="514">
        <v>1736760</v>
      </c>
      <c r="E4" s="514">
        <v>2092794.4</v>
      </c>
      <c r="F4" s="515">
        <v>2442827.2</v>
      </c>
      <c r="G4" s="514">
        <v>2551402.9</v>
      </c>
      <c r="H4" s="514">
        <f>H5+H25</f>
        <v>3197147.8000000003</v>
      </c>
      <c r="I4" s="514">
        <v>3865840.6</v>
      </c>
      <c r="J4" s="516">
        <v>4567661.2</v>
      </c>
      <c r="K4" s="516">
        <v>5474274</v>
      </c>
      <c r="L4" s="516">
        <f>L25+L5</f>
        <v>6332253</v>
      </c>
      <c r="M4" s="517">
        <v>6555820.9</v>
      </c>
      <c r="N4" s="517">
        <v>7974442.118</v>
      </c>
    </row>
    <row r="5" spans="1:14" s="520" customFormat="1" ht="12.75">
      <c r="A5" s="518" t="s">
        <v>395</v>
      </c>
      <c r="B5" s="515">
        <v>418588.6</v>
      </c>
      <c r="C5" s="515">
        <v>489722.6</v>
      </c>
      <c r="D5" s="515">
        <v>592440.9</v>
      </c>
      <c r="E5" s="515">
        <v>689259.5</v>
      </c>
      <c r="F5" s="515">
        <v>819658.8</v>
      </c>
      <c r="G5" s="515">
        <v>929793.4</v>
      </c>
      <c r="H5" s="515">
        <v>1050172.6</v>
      </c>
      <c r="I5" s="515">
        <v>1225896.4</v>
      </c>
      <c r="J5" s="516">
        <v>1417667.2</v>
      </c>
      <c r="K5" s="516">
        <v>1609856.8</v>
      </c>
      <c r="L5" s="516">
        <v>1820822.8</v>
      </c>
      <c r="M5" s="519">
        <v>1886933.5</v>
      </c>
      <c r="N5" s="519">
        <v>2204286.4</v>
      </c>
    </row>
    <row r="6" spans="1:15" ht="25.5">
      <c r="A6" s="521" t="s">
        <v>396</v>
      </c>
      <c r="B6" s="522">
        <v>73843.4</v>
      </c>
      <c r="C6" s="522">
        <v>85201.9</v>
      </c>
      <c r="D6" s="522">
        <v>113070.7</v>
      </c>
      <c r="E6" s="522">
        <v>130909</v>
      </c>
      <c r="F6" s="522">
        <v>135094.3</v>
      </c>
      <c r="G6" s="522">
        <v>156240.8</v>
      </c>
      <c r="H6" s="522">
        <v>181004</v>
      </c>
      <c r="I6" s="522">
        <v>221189.2</v>
      </c>
      <c r="J6" s="522">
        <v>255165.3</v>
      </c>
      <c r="K6" s="522">
        <v>275628.3</v>
      </c>
      <c r="L6" s="522">
        <v>299374.2</v>
      </c>
      <c r="M6" s="523">
        <v>326659.6</v>
      </c>
      <c r="N6" s="523">
        <v>381077.5</v>
      </c>
      <c r="O6" s="524"/>
    </row>
    <row r="7" spans="1:14" ht="12.75">
      <c r="A7" s="521" t="s">
        <v>397</v>
      </c>
      <c r="B7" s="525"/>
      <c r="C7" s="522"/>
      <c r="D7" s="522"/>
      <c r="E7" s="522"/>
      <c r="F7" s="522"/>
      <c r="G7" s="522"/>
      <c r="H7" s="522"/>
      <c r="I7" s="522"/>
      <c r="J7" s="522"/>
      <c r="K7" s="522"/>
      <c r="L7" s="522"/>
      <c r="M7" s="526"/>
      <c r="N7" s="527"/>
    </row>
    <row r="8" spans="1:14" ht="12.75" customHeight="1">
      <c r="A8" s="521" t="s">
        <v>398</v>
      </c>
      <c r="B8" s="522">
        <v>62033</v>
      </c>
      <c r="C8" s="522">
        <v>72077.8</v>
      </c>
      <c r="D8" s="522">
        <v>99099</v>
      </c>
      <c r="E8" s="522">
        <v>108434.7</v>
      </c>
      <c r="F8" s="522">
        <v>114302.1</v>
      </c>
      <c r="G8" s="522">
        <v>131631.4</v>
      </c>
      <c r="H8" s="522">
        <v>149091.3</v>
      </c>
      <c r="I8" s="522">
        <v>179107.9</v>
      </c>
      <c r="J8" s="522">
        <v>205019.6</v>
      </c>
      <c r="K8" s="522">
        <v>220177.9</v>
      </c>
      <c r="L8" s="522">
        <v>237151.8</v>
      </c>
      <c r="M8" s="528">
        <v>257183.3</v>
      </c>
      <c r="N8" s="528">
        <v>299172.925</v>
      </c>
    </row>
    <row r="9" spans="1:15" ht="12.75">
      <c r="A9" s="521" t="s">
        <v>399</v>
      </c>
      <c r="B9" s="522">
        <v>11810.4</v>
      </c>
      <c r="C9" s="522">
        <v>13124.1</v>
      </c>
      <c r="D9" s="522">
        <v>13971.7</v>
      </c>
      <c r="E9" s="522">
        <v>22474.3</v>
      </c>
      <c r="F9" s="522">
        <v>20792.2</v>
      </c>
      <c r="G9" s="522">
        <v>24609.4</v>
      </c>
      <c r="H9" s="522">
        <v>31912.7</v>
      </c>
      <c r="I9" s="522">
        <v>42081.3</v>
      </c>
      <c r="J9" s="522">
        <v>50145.7</v>
      </c>
      <c r="K9" s="522">
        <v>55450.4</v>
      </c>
      <c r="L9" s="522">
        <v>62222.4</v>
      </c>
      <c r="M9" s="526">
        <v>69476.3</v>
      </c>
      <c r="N9" s="526">
        <v>81904.548</v>
      </c>
      <c r="O9" s="524"/>
    </row>
    <row r="10" spans="1:14" ht="12.75">
      <c r="A10" s="529" t="s">
        <v>400</v>
      </c>
      <c r="B10" s="522">
        <v>8507.6</v>
      </c>
      <c r="C10" s="522">
        <v>9752.8</v>
      </c>
      <c r="D10" s="522">
        <v>12019</v>
      </c>
      <c r="E10" s="522">
        <v>14700.6</v>
      </c>
      <c r="F10" s="522">
        <v>17465.1</v>
      </c>
      <c r="G10" s="522">
        <v>23122.2</v>
      </c>
      <c r="H10" s="522">
        <v>27736.5</v>
      </c>
      <c r="I10" s="530">
        <v>31804.1</v>
      </c>
      <c r="J10" s="531">
        <v>36068.1</v>
      </c>
      <c r="K10" s="531">
        <v>47649.9</v>
      </c>
      <c r="L10" s="522">
        <v>46034</v>
      </c>
      <c r="M10" s="523">
        <v>48672.3</v>
      </c>
      <c r="N10" s="523">
        <v>51895.937</v>
      </c>
    </row>
    <row r="11" spans="1:14" ht="12.75">
      <c r="A11" s="529" t="s">
        <v>401</v>
      </c>
      <c r="B11" s="522">
        <v>36138</v>
      </c>
      <c r="C11" s="522">
        <v>45008.6</v>
      </c>
      <c r="D11" s="522">
        <v>50125.2</v>
      </c>
      <c r="E11" s="522">
        <v>64371.1</v>
      </c>
      <c r="F11" s="522">
        <v>83418.9</v>
      </c>
      <c r="G11" s="522">
        <v>103117.6</v>
      </c>
      <c r="H11" s="522">
        <v>116044.2</v>
      </c>
      <c r="I11" s="530">
        <v>135223.4</v>
      </c>
      <c r="J11" s="530">
        <v>158368.4</v>
      </c>
      <c r="K11" s="531">
        <v>184847.4</v>
      </c>
      <c r="L11" s="522">
        <v>182402.5</v>
      </c>
      <c r="M11" s="526">
        <v>214513</v>
      </c>
      <c r="N11" s="526">
        <v>253241.074</v>
      </c>
    </row>
    <row r="12" spans="1:14" s="537" customFormat="1" ht="12.75">
      <c r="A12" s="532" t="s">
        <v>402</v>
      </c>
      <c r="B12" s="533">
        <v>42641.8</v>
      </c>
      <c r="C12" s="533">
        <v>53350.8</v>
      </c>
      <c r="D12" s="533">
        <v>67235.5</v>
      </c>
      <c r="E12" s="522">
        <v>69633.7</v>
      </c>
      <c r="F12" s="533">
        <v>68627.2</v>
      </c>
      <c r="G12" s="533">
        <v>70026.7</v>
      </c>
      <c r="H12" s="533">
        <v>93724.2</v>
      </c>
      <c r="I12" s="534">
        <v>106908.02</v>
      </c>
      <c r="J12" s="535">
        <v>131215.4</v>
      </c>
      <c r="K12" s="535">
        <v>162536.2</v>
      </c>
      <c r="L12" s="522">
        <v>222105.8</v>
      </c>
      <c r="M12" s="536">
        <v>186594.6</v>
      </c>
      <c r="N12" s="536">
        <v>207144.405</v>
      </c>
    </row>
    <row r="13" spans="1:14" s="537" customFormat="1" ht="12.75">
      <c r="A13" s="521" t="s">
        <v>403</v>
      </c>
      <c r="B13" s="533">
        <v>11998.1</v>
      </c>
      <c r="C13" s="533">
        <v>14733.3</v>
      </c>
      <c r="D13" s="533">
        <v>17380.8</v>
      </c>
      <c r="E13" s="522">
        <v>18229.2</v>
      </c>
      <c r="F13" s="533">
        <v>22380.4</v>
      </c>
      <c r="G13" s="533">
        <v>21444.2</v>
      </c>
      <c r="H13" s="533">
        <v>24981.9</v>
      </c>
      <c r="I13" s="534">
        <v>27089.8</v>
      </c>
      <c r="J13" s="535">
        <v>36139.1</v>
      </c>
      <c r="K13" s="535">
        <v>35198.4</v>
      </c>
      <c r="L13" s="522">
        <v>54687.1</v>
      </c>
      <c r="M13" s="536">
        <v>45862.2</v>
      </c>
      <c r="N13" s="536">
        <v>33745.1</v>
      </c>
    </row>
    <row r="14" spans="1:15" ht="12.75">
      <c r="A14" s="529" t="s">
        <v>404</v>
      </c>
      <c r="B14" s="522">
        <v>19312.5</v>
      </c>
      <c r="C14" s="522">
        <v>21171.2</v>
      </c>
      <c r="D14" s="522">
        <v>25210</v>
      </c>
      <c r="E14" s="522">
        <v>25422.3</v>
      </c>
      <c r="F14" s="522">
        <v>34687.6</v>
      </c>
      <c r="G14" s="522">
        <v>37814.6</v>
      </c>
      <c r="H14" s="522">
        <v>38026.9</v>
      </c>
      <c r="I14" s="530">
        <v>42498.8</v>
      </c>
      <c r="J14" s="531">
        <v>43463.3</v>
      </c>
      <c r="K14" s="531">
        <v>53662.4</v>
      </c>
      <c r="L14" s="522">
        <v>55437.1</v>
      </c>
      <c r="M14" s="526">
        <v>59485.6</v>
      </c>
      <c r="N14" s="526">
        <v>63057.367</v>
      </c>
      <c r="O14" s="538"/>
    </row>
    <row r="15" spans="1:14" ht="25.5">
      <c r="A15" s="529" t="s">
        <v>405</v>
      </c>
      <c r="B15" s="522">
        <v>20383.6</v>
      </c>
      <c r="C15" s="522">
        <v>25533.3</v>
      </c>
      <c r="D15" s="522">
        <v>27980.7</v>
      </c>
      <c r="E15" s="522">
        <v>32222.7</v>
      </c>
      <c r="F15" s="522">
        <v>37868.8</v>
      </c>
      <c r="G15" s="522">
        <v>46066.8</v>
      </c>
      <c r="H15" s="522">
        <v>58864.4</v>
      </c>
      <c r="I15" s="530">
        <v>68790.8</v>
      </c>
      <c r="J15" s="531">
        <v>85526.1</v>
      </c>
      <c r="K15" s="531">
        <v>98994.6</v>
      </c>
      <c r="L15" s="522">
        <v>109724.3</v>
      </c>
      <c r="M15" s="536">
        <v>101272</v>
      </c>
      <c r="N15" s="536">
        <v>111563.378</v>
      </c>
    </row>
    <row r="16" spans="1:14" s="537" customFormat="1" ht="12.75">
      <c r="A16" s="532" t="s">
        <v>406</v>
      </c>
      <c r="B16" s="533">
        <v>26920.9</v>
      </c>
      <c r="C16" s="533">
        <v>33319.6</v>
      </c>
      <c r="D16" s="533">
        <v>47064.7</v>
      </c>
      <c r="E16" s="533">
        <v>55868.1</v>
      </c>
      <c r="F16" s="533">
        <v>49907.5</v>
      </c>
      <c r="G16" s="533">
        <v>74424.8</v>
      </c>
      <c r="H16" s="533">
        <v>83637.3</v>
      </c>
      <c r="I16" s="534">
        <v>81792.6</v>
      </c>
      <c r="J16" s="535">
        <v>87909.8</v>
      </c>
      <c r="K16" s="535">
        <v>106559</v>
      </c>
      <c r="L16" s="522">
        <v>117128.1</v>
      </c>
      <c r="M16" s="526">
        <v>117375.6</v>
      </c>
      <c r="N16" s="526">
        <v>141895.201</v>
      </c>
    </row>
    <row r="17" spans="1:14" ht="12.75">
      <c r="A17" s="529" t="s">
        <v>407</v>
      </c>
      <c r="B17" s="522">
        <v>64574</v>
      </c>
      <c r="C17" s="522">
        <v>76820.5</v>
      </c>
      <c r="D17" s="522">
        <v>94920.1</v>
      </c>
      <c r="E17" s="522">
        <v>118475.9</v>
      </c>
      <c r="F17" s="522">
        <v>161425</v>
      </c>
      <c r="G17" s="522">
        <v>162851.4</v>
      </c>
      <c r="H17" s="522">
        <v>165627.5</v>
      </c>
      <c r="I17" s="530">
        <v>189137.2</v>
      </c>
      <c r="J17" s="531">
        <v>221943.4</v>
      </c>
      <c r="K17" s="531">
        <v>249994.6</v>
      </c>
      <c r="L17" s="522">
        <v>252366.1</v>
      </c>
      <c r="M17" s="536">
        <v>312574.9</v>
      </c>
      <c r="N17" s="536">
        <v>387176.329</v>
      </c>
    </row>
    <row r="18" spans="1:14" ht="12.75">
      <c r="A18" s="529" t="s">
        <v>408</v>
      </c>
      <c r="B18" s="522">
        <v>18360.4</v>
      </c>
      <c r="C18" s="522">
        <v>22062.2</v>
      </c>
      <c r="D18" s="522">
        <v>28539.8</v>
      </c>
      <c r="E18" s="522">
        <v>37737.3</v>
      </c>
      <c r="F18" s="522">
        <v>50131.2</v>
      </c>
      <c r="G18" s="522">
        <v>47958.5</v>
      </c>
      <c r="H18" s="522">
        <v>51829.6</v>
      </c>
      <c r="I18" s="530">
        <v>62738.4</v>
      </c>
      <c r="J18" s="531">
        <v>65120.9</v>
      </c>
      <c r="K18" s="531">
        <v>82711.42</v>
      </c>
      <c r="L18" s="522">
        <v>61675.6</v>
      </c>
      <c r="M18" s="526">
        <v>87913</v>
      </c>
      <c r="N18" s="526">
        <v>105977.183</v>
      </c>
    </row>
    <row r="19" spans="1:14" ht="12.75" hidden="1">
      <c r="A19" s="529" t="s">
        <v>409</v>
      </c>
      <c r="B19" s="522">
        <v>3407.2</v>
      </c>
      <c r="C19" s="522">
        <v>4810.6</v>
      </c>
      <c r="D19" s="522">
        <v>8567.2</v>
      </c>
      <c r="E19" s="522">
        <v>12942.6</v>
      </c>
      <c r="F19" s="522">
        <v>13845.4</v>
      </c>
      <c r="G19" s="522">
        <v>12237.6</v>
      </c>
      <c r="H19" s="522">
        <v>12699.8</v>
      </c>
      <c r="I19" s="530">
        <v>14213.3</v>
      </c>
      <c r="J19" s="531">
        <v>15814.4</v>
      </c>
      <c r="K19" s="531">
        <v>18305.2</v>
      </c>
      <c r="L19" s="522"/>
      <c r="M19" s="526"/>
      <c r="N19" s="527"/>
    </row>
    <row r="20" spans="1:14" ht="12.75">
      <c r="A20" s="529" t="s">
        <v>410</v>
      </c>
      <c r="B20" s="522">
        <v>13401.2</v>
      </c>
      <c r="C20" s="522">
        <v>16314.3</v>
      </c>
      <c r="D20" s="522">
        <v>19924.5</v>
      </c>
      <c r="E20" s="522">
        <v>24658.4</v>
      </c>
      <c r="F20" s="522">
        <v>38011.4</v>
      </c>
      <c r="G20" s="522">
        <v>37806.9</v>
      </c>
      <c r="H20" s="522">
        <v>29502.1</v>
      </c>
      <c r="I20" s="530">
        <v>30508.2</v>
      </c>
      <c r="J20" s="531">
        <v>36056.5</v>
      </c>
      <c r="K20" s="531">
        <v>38755.6</v>
      </c>
      <c r="L20" s="522">
        <v>21962.9</v>
      </c>
      <c r="M20" s="526">
        <v>34531</v>
      </c>
      <c r="N20" s="526">
        <v>45777.361</v>
      </c>
    </row>
    <row r="21" spans="1:14" ht="12.75">
      <c r="A21" s="521" t="s">
        <v>411</v>
      </c>
      <c r="B21" s="522">
        <v>3652.4</v>
      </c>
      <c r="C21" s="522">
        <v>4045.4</v>
      </c>
      <c r="D21" s="522">
        <v>3533.4</v>
      </c>
      <c r="E21" s="522">
        <v>5588</v>
      </c>
      <c r="F21" s="522">
        <v>10198</v>
      </c>
      <c r="G21" s="522">
        <v>11045.1</v>
      </c>
      <c r="H21" s="522">
        <v>6508.5</v>
      </c>
      <c r="I21" s="530">
        <v>4712.8</v>
      </c>
      <c r="J21" s="531">
        <v>5456.3</v>
      </c>
      <c r="K21" s="531">
        <v>4562.5</v>
      </c>
      <c r="L21" s="522">
        <v>5784.6</v>
      </c>
      <c r="M21" s="526">
        <v>11489.7</v>
      </c>
      <c r="N21" s="526">
        <v>12512.775</v>
      </c>
    </row>
    <row r="22" spans="1:14" ht="12.75">
      <c r="A22" s="529" t="s">
        <v>412</v>
      </c>
      <c r="B22" s="522">
        <v>17483.1</v>
      </c>
      <c r="C22" s="522">
        <v>19368</v>
      </c>
      <c r="D22" s="522">
        <v>21816.8</v>
      </c>
      <c r="E22" s="522">
        <v>27485.8</v>
      </c>
      <c r="F22" s="522">
        <v>31736</v>
      </c>
      <c r="G22" s="522">
        <v>33630.9</v>
      </c>
      <c r="H22" s="522">
        <v>35077.9</v>
      </c>
      <c r="I22" s="530">
        <v>33723.6</v>
      </c>
      <c r="J22" s="531">
        <v>42450</v>
      </c>
      <c r="K22" s="531">
        <v>41180</v>
      </c>
      <c r="L22" s="522">
        <v>40879.4</v>
      </c>
      <c r="M22" s="526">
        <v>49735.7</v>
      </c>
      <c r="N22" s="526">
        <v>66128.218</v>
      </c>
    </row>
    <row r="23" spans="1:14" ht="12.75">
      <c r="A23" s="529" t="s">
        <v>413</v>
      </c>
      <c r="B23" s="522">
        <v>15329.4</v>
      </c>
      <c r="C23" s="522">
        <v>19075.9</v>
      </c>
      <c r="D23" s="522">
        <v>24638.9</v>
      </c>
      <c r="E23" s="522">
        <v>28594.4</v>
      </c>
      <c r="F23" s="522">
        <v>41546.4</v>
      </c>
      <c r="G23" s="522">
        <v>43455.2</v>
      </c>
      <c r="H23" s="522">
        <v>49217.8</v>
      </c>
      <c r="I23" s="530">
        <v>62167.2</v>
      </c>
      <c r="J23" s="531">
        <v>78316</v>
      </c>
      <c r="K23" s="531">
        <v>87347.6</v>
      </c>
      <c r="L23" s="522">
        <v>96920.8</v>
      </c>
      <c r="M23" s="526">
        <v>100405.8</v>
      </c>
      <c r="N23" s="526">
        <v>124560.819</v>
      </c>
    </row>
    <row r="24" spans="1:14" ht="12.75">
      <c r="A24" s="529" t="s">
        <v>414</v>
      </c>
      <c r="B24" s="522">
        <v>21636.1</v>
      </c>
      <c r="C24" s="522">
        <v>25357.6</v>
      </c>
      <c r="D24" s="522">
        <v>30056.5</v>
      </c>
      <c r="E24" s="522">
        <v>35023.9</v>
      </c>
      <c r="F24" s="522">
        <v>47720.7</v>
      </c>
      <c r="G24" s="522">
        <v>49130.3</v>
      </c>
      <c r="H24" s="522">
        <v>49561.2</v>
      </c>
      <c r="I24" s="530">
        <v>54795.5</v>
      </c>
      <c r="J24" s="531">
        <v>48905.5</v>
      </c>
      <c r="K24" s="531">
        <v>59655.77</v>
      </c>
      <c r="L24" s="522">
        <v>58798.6</v>
      </c>
      <c r="M24" s="526">
        <v>71205.2</v>
      </c>
      <c r="N24" s="526">
        <v>66446.091</v>
      </c>
    </row>
    <row r="25" spans="1:14" s="520" customFormat="1" ht="25.5">
      <c r="A25" s="513" t="s">
        <v>415</v>
      </c>
      <c r="B25" s="514">
        <v>800334.2</v>
      </c>
      <c r="C25" s="514">
        <v>918975.2</v>
      </c>
      <c r="D25" s="514">
        <v>1144319.1</v>
      </c>
      <c r="E25" s="514">
        <v>1403534.9</v>
      </c>
      <c r="F25" s="515">
        <v>1623168.4</v>
      </c>
      <c r="G25" s="515">
        <v>1621609.5</v>
      </c>
      <c r="H25" s="515">
        <v>2146975.2</v>
      </c>
      <c r="I25" s="515">
        <v>2639944.2</v>
      </c>
      <c r="J25" s="516">
        <v>3149994</v>
      </c>
      <c r="K25" s="516">
        <v>3864417.2</v>
      </c>
      <c r="L25" s="516">
        <v>4511430.2</v>
      </c>
      <c r="M25" s="539">
        <v>4668887.4</v>
      </c>
      <c r="N25" s="539">
        <v>5770155.766</v>
      </c>
    </row>
    <row r="26" spans="1:14" s="545" customFormat="1" ht="12.75">
      <c r="A26" s="540" t="s">
        <v>416</v>
      </c>
      <c r="B26" s="541">
        <v>23580.5</v>
      </c>
      <c r="C26" s="541">
        <v>20775.1</v>
      </c>
      <c r="D26" s="541">
        <v>28629.4</v>
      </c>
      <c r="E26" s="541">
        <v>32778.8</v>
      </c>
      <c r="F26" s="541">
        <v>45269.9</v>
      </c>
      <c r="G26" s="541">
        <v>67202.8</v>
      </c>
      <c r="H26" s="541">
        <v>87690.2</v>
      </c>
      <c r="I26" s="542">
        <v>90440.1</v>
      </c>
      <c r="J26" s="543">
        <v>118698.7</v>
      </c>
      <c r="K26" s="600">
        <v>115335.2</v>
      </c>
      <c r="L26" s="543">
        <v>128482.7</v>
      </c>
      <c r="M26" s="544">
        <v>189350.1</v>
      </c>
      <c r="N26" s="544">
        <v>299218.368</v>
      </c>
    </row>
    <row r="27" spans="1:14" s="545" customFormat="1" ht="12.75">
      <c r="A27" s="540" t="s">
        <v>417</v>
      </c>
      <c r="B27" s="541">
        <v>2546.5</v>
      </c>
      <c r="C27" s="541">
        <v>2989.8</v>
      </c>
      <c r="D27" s="541">
        <v>3545.8</v>
      </c>
      <c r="E27" s="541">
        <v>4920.6</v>
      </c>
      <c r="F27" s="541">
        <v>7211</v>
      </c>
      <c r="G27" s="541">
        <v>17590.5</v>
      </c>
      <c r="H27" s="541">
        <v>21004.2</v>
      </c>
      <c r="I27" s="542">
        <v>22920.8</v>
      </c>
      <c r="J27" s="543">
        <v>32128.1</v>
      </c>
      <c r="K27" s="600">
        <v>29918</v>
      </c>
      <c r="L27" s="543">
        <v>45528</v>
      </c>
      <c r="M27" s="544">
        <v>70859.4</v>
      </c>
      <c r="N27" s="544">
        <v>105075.63</v>
      </c>
    </row>
    <row r="28" spans="1:14" ht="25.5">
      <c r="A28" s="529" t="s">
        <v>418</v>
      </c>
      <c r="B28" s="522">
        <v>24633.1</v>
      </c>
      <c r="C28" s="522">
        <v>28189.6</v>
      </c>
      <c r="D28" s="522">
        <v>31853.8</v>
      </c>
      <c r="E28" s="522">
        <v>42566.6</v>
      </c>
      <c r="F28" s="522">
        <v>50883.4</v>
      </c>
      <c r="G28" s="522">
        <v>46338.5</v>
      </c>
      <c r="H28" s="522">
        <v>69279.7</v>
      </c>
      <c r="I28" s="530">
        <v>78765.7</v>
      </c>
      <c r="J28" s="531">
        <v>91237.4</v>
      </c>
      <c r="K28" s="531">
        <v>124124.2</v>
      </c>
      <c r="L28" s="531">
        <v>130045.9</v>
      </c>
      <c r="M28" s="526">
        <v>150344.7</v>
      </c>
      <c r="N28" s="526">
        <v>160955.084</v>
      </c>
    </row>
    <row r="29" spans="1:14" ht="12.75">
      <c r="A29" s="529" t="s">
        <v>419</v>
      </c>
      <c r="B29" s="522">
        <v>24584.1</v>
      </c>
      <c r="C29" s="522">
        <v>28357.8</v>
      </c>
      <c r="D29" s="522">
        <v>31127.3</v>
      </c>
      <c r="E29" s="522">
        <v>33011.9</v>
      </c>
      <c r="F29" s="522">
        <v>42144.3</v>
      </c>
      <c r="G29" s="522">
        <v>63572.8</v>
      </c>
      <c r="H29" s="522">
        <v>53686.6</v>
      </c>
      <c r="I29" s="530">
        <v>53457.5</v>
      </c>
      <c r="J29" s="531">
        <v>53942.3</v>
      </c>
      <c r="K29" s="531">
        <v>68109.5</v>
      </c>
      <c r="L29" s="531">
        <v>77424.9</v>
      </c>
      <c r="M29" s="526">
        <v>57640.6</v>
      </c>
      <c r="N29" s="526">
        <v>53354.546</v>
      </c>
    </row>
    <row r="30" spans="1:14" ht="12.75">
      <c r="A30" s="529" t="s">
        <v>420</v>
      </c>
      <c r="B30" s="522">
        <v>104547.6</v>
      </c>
      <c r="C30" s="522">
        <v>104285.6</v>
      </c>
      <c r="D30" s="522">
        <v>111767.6</v>
      </c>
      <c r="E30" s="522">
        <v>116865.2</v>
      </c>
      <c r="F30" s="522">
        <v>137299</v>
      </c>
      <c r="G30" s="522">
        <v>123924.8</v>
      </c>
      <c r="H30" s="522">
        <v>200684.6</v>
      </c>
      <c r="I30" s="530">
        <v>243391.4</v>
      </c>
      <c r="J30" s="531">
        <v>295159.7</v>
      </c>
      <c r="K30" s="531">
        <v>422172.4</v>
      </c>
      <c r="L30" s="531">
        <v>557444.4</v>
      </c>
      <c r="M30" s="526">
        <v>510937.6</v>
      </c>
      <c r="N30" s="526">
        <v>573798.475</v>
      </c>
    </row>
    <row r="31" spans="1:14" ht="12.75">
      <c r="A31" s="529" t="s">
        <v>421</v>
      </c>
      <c r="B31" s="522">
        <v>44797.6</v>
      </c>
      <c r="C31" s="522">
        <v>49214.2</v>
      </c>
      <c r="D31" s="522">
        <v>49981.3</v>
      </c>
      <c r="E31" s="522">
        <v>56708.5</v>
      </c>
      <c r="F31" s="522">
        <v>62212</v>
      </c>
      <c r="G31" s="522">
        <v>66774.5</v>
      </c>
      <c r="H31" s="522">
        <v>94006.2</v>
      </c>
      <c r="I31" s="530">
        <v>109200.8</v>
      </c>
      <c r="J31" s="531">
        <v>133875.5</v>
      </c>
      <c r="K31" s="531">
        <v>166018.4</v>
      </c>
      <c r="L31" s="531">
        <v>163564.1</v>
      </c>
      <c r="M31" s="526">
        <v>165642.2</v>
      </c>
      <c r="N31" s="526">
        <v>174305.903</v>
      </c>
    </row>
    <row r="32" spans="1:14" ht="12.75">
      <c r="A32" s="529" t="s">
        <v>422</v>
      </c>
      <c r="B32" s="522">
        <v>4001</v>
      </c>
      <c r="C32" s="522">
        <v>4161</v>
      </c>
      <c r="D32" s="522">
        <v>3411</v>
      </c>
      <c r="E32" s="522">
        <v>5052.6</v>
      </c>
      <c r="F32" s="522">
        <v>6273.9</v>
      </c>
      <c r="G32" s="522">
        <v>5549.7</v>
      </c>
      <c r="H32" s="522">
        <v>8363.2</v>
      </c>
      <c r="I32" s="530">
        <v>9153.6</v>
      </c>
      <c r="J32" s="531">
        <v>9710.2</v>
      </c>
      <c r="K32" s="531">
        <v>15213.1</v>
      </c>
      <c r="L32" s="531">
        <v>24679.2</v>
      </c>
      <c r="M32" s="526">
        <v>23954.8</v>
      </c>
      <c r="N32" s="526">
        <v>26653.301</v>
      </c>
    </row>
    <row r="33" spans="1:14" ht="12.75">
      <c r="A33" s="529" t="s">
        <v>423</v>
      </c>
      <c r="B33" s="522">
        <v>18410.6</v>
      </c>
      <c r="C33" s="522">
        <v>19310</v>
      </c>
      <c r="D33" s="522">
        <v>23722.2</v>
      </c>
      <c r="E33" s="522">
        <v>30842.7</v>
      </c>
      <c r="F33" s="522">
        <v>45737.5</v>
      </c>
      <c r="G33" s="522">
        <v>46893.5</v>
      </c>
      <c r="H33" s="522">
        <v>57391</v>
      </c>
      <c r="I33" s="530">
        <v>83571.4</v>
      </c>
      <c r="J33" s="531">
        <v>99495.8</v>
      </c>
      <c r="K33" s="531">
        <v>117572.8</v>
      </c>
      <c r="L33" s="531">
        <v>123962.8</v>
      </c>
      <c r="M33" s="526">
        <v>155631.5</v>
      </c>
      <c r="N33" s="526">
        <v>264749.084</v>
      </c>
    </row>
    <row r="34" spans="1:14" ht="76.5">
      <c r="A34" s="529" t="s">
        <v>424</v>
      </c>
      <c r="B34" s="522">
        <v>10277.4</v>
      </c>
      <c r="C34" s="522">
        <v>10843.1</v>
      </c>
      <c r="D34" s="522">
        <v>11554.7</v>
      </c>
      <c r="E34" s="522">
        <v>14812</v>
      </c>
      <c r="F34" s="522">
        <v>17799.8</v>
      </c>
      <c r="G34" s="522">
        <v>14476</v>
      </c>
      <c r="H34" s="522">
        <v>26421.7</v>
      </c>
      <c r="I34" s="530">
        <v>32555.8</v>
      </c>
      <c r="J34" s="531">
        <v>36125.2</v>
      </c>
      <c r="K34" s="531">
        <v>40945.6</v>
      </c>
      <c r="L34" s="531">
        <v>39256.8</v>
      </c>
      <c r="M34" s="526">
        <v>61639.1</v>
      </c>
      <c r="N34" s="527">
        <v>89028.96</v>
      </c>
    </row>
    <row r="35" spans="1:14" ht="12.75">
      <c r="A35" s="529" t="s">
        <v>425</v>
      </c>
      <c r="B35" s="522">
        <v>11070.3</v>
      </c>
      <c r="C35" s="522">
        <v>11072.8</v>
      </c>
      <c r="D35" s="522">
        <v>7937.1</v>
      </c>
      <c r="E35" s="522">
        <v>16011.9</v>
      </c>
      <c r="F35" s="522">
        <v>16882.7</v>
      </c>
      <c r="G35" s="522">
        <v>18397.7</v>
      </c>
      <c r="H35" s="522">
        <v>21999</v>
      </c>
      <c r="I35" s="530">
        <v>20834.4</v>
      </c>
      <c r="J35" s="531">
        <v>27062.9</v>
      </c>
      <c r="K35" s="531">
        <v>30459.4</v>
      </c>
      <c r="L35" s="531">
        <v>42477.8</v>
      </c>
      <c r="M35" s="526">
        <v>53772</v>
      </c>
      <c r="N35" s="526">
        <v>62209.416</v>
      </c>
    </row>
    <row r="36" spans="1:14" ht="25.5">
      <c r="A36" s="529" t="s">
        <v>426</v>
      </c>
      <c r="B36" s="522">
        <v>6667.7</v>
      </c>
      <c r="C36" s="522">
        <v>6598.4</v>
      </c>
      <c r="D36" s="522">
        <v>7097.2</v>
      </c>
      <c r="E36" s="522">
        <v>7116</v>
      </c>
      <c r="F36" s="522">
        <v>7783.3</v>
      </c>
      <c r="G36" s="522">
        <v>19220.5</v>
      </c>
      <c r="H36" s="522">
        <v>23242.6</v>
      </c>
      <c r="I36" s="522">
        <v>22598</v>
      </c>
      <c r="J36" s="522">
        <v>18706.9</v>
      </c>
      <c r="K36" s="522">
        <v>22887.5</v>
      </c>
      <c r="L36" s="531">
        <v>17835.3</v>
      </c>
      <c r="M36" s="526">
        <v>9192.2</v>
      </c>
      <c r="N36" s="526">
        <v>36394.753</v>
      </c>
    </row>
    <row r="37" spans="1:14" ht="12.75">
      <c r="A37" s="529" t="s">
        <v>427</v>
      </c>
      <c r="B37" s="522">
        <v>40978.7</v>
      </c>
      <c r="C37" s="522">
        <v>57629.7</v>
      </c>
      <c r="D37" s="522">
        <v>78276.2</v>
      </c>
      <c r="E37" s="522">
        <v>87022.6</v>
      </c>
      <c r="F37" s="522">
        <v>89112.6</v>
      </c>
      <c r="G37" s="522">
        <v>70192.7</v>
      </c>
      <c r="H37" s="522">
        <v>98002.7</v>
      </c>
      <c r="I37" s="522">
        <v>131940.7</v>
      </c>
      <c r="J37" s="522">
        <v>152811.3</v>
      </c>
      <c r="K37" s="522">
        <v>187001.6</v>
      </c>
      <c r="L37" s="531">
        <v>190559.8</v>
      </c>
      <c r="M37" s="526">
        <v>188807.4</v>
      </c>
      <c r="N37" s="526">
        <v>315698.834</v>
      </c>
    </row>
    <row r="38" spans="1:14" ht="12.75">
      <c r="A38" s="529" t="s">
        <v>428</v>
      </c>
      <c r="B38" s="522">
        <v>27761.4</v>
      </c>
      <c r="C38" s="522">
        <v>33051.7</v>
      </c>
      <c r="D38" s="522">
        <v>36216.3</v>
      </c>
      <c r="E38" s="522">
        <v>46460</v>
      </c>
      <c r="F38" s="522">
        <v>43924.1</v>
      </c>
      <c r="G38" s="522">
        <v>39675.7</v>
      </c>
      <c r="H38" s="522">
        <v>50958.2</v>
      </c>
      <c r="I38" s="522">
        <v>70570</v>
      </c>
      <c r="J38" s="522">
        <v>91808.8</v>
      </c>
      <c r="K38" s="522">
        <v>78949.3</v>
      </c>
      <c r="L38" s="531">
        <v>110287.7</v>
      </c>
      <c r="M38" s="526">
        <v>99127.8</v>
      </c>
      <c r="N38" s="526">
        <v>89749.966</v>
      </c>
    </row>
    <row r="39" spans="1:15" ht="12.75">
      <c r="A39" s="529" t="s">
        <v>429</v>
      </c>
      <c r="B39" s="522">
        <v>2017</v>
      </c>
      <c r="C39" s="522">
        <v>2317.3</v>
      </c>
      <c r="D39" s="522">
        <v>4289.2</v>
      </c>
      <c r="E39" s="522">
        <v>5849.9</v>
      </c>
      <c r="F39" s="522">
        <v>7938.4</v>
      </c>
      <c r="G39" s="522">
        <v>3800.6</v>
      </c>
      <c r="H39" s="522">
        <v>5665.1</v>
      </c>
      <c r="I39" s="522">
        <v>5745.7</v>
      </c>
      <c r="J39" s="522">
        <v>5026.1</v>
      </c>
      <c r="K39" s="522">
        <v>6616.9</v>
      </c>
      <c r="L39" s="531">
        <v>9296.3</v>
      </c>
      <c r="M39" s="528">
        <v>10634.1</v>
      </c>
      <c r="N39" s="531">
        <v>4589.082</v>
      </c>
      <c r="O39" s="546"/>
    </row>
    <row r="40" spans="1:14" ht="12.75">
      <c r="A40" s="529" t="s">
        <v>430</v>
      </c>
      <c r="B40" s="522">
        <v>545.1</v>
      </c>
      <c r="C40" s="522">
        <v>307.3</v>
      </c>
      <c r="D40" s="522">
        <v>364.8</v>
      </c>
      <c r="E40" s="522">
        <v>302.8</v>
      </c>
      <c r="F40" s="522">
        <v>708.5</v>
      </c>
      <c r="G40" s="522">
        <v>1041</v>
      </c>
      <c r="H40" s="522">
        <v>1489.9</v>
      </c>
      <c r="I40" s="522">
        <v>2201.3</v>
      </c>
      <c r="J40" s="522">
        <v>2643.1</v>
      </c>
      <c r="K40" s="522">
        <v>5400</v>
      </c>
      <c r="L40" s="531">
        <v>7536.4</v>
      </c>
      <c r="M40" s="526">
        <v>10085</v>
      </c>
      <c r="N40" s="531">
        <v>3499.043</v>
      </c>
    </row>
    <row r="41" spans="1:14" ht="12.75">
      <c r="A41" s="529" t="s">
        <v>431</v>
      </c>
      <c r="B41" s="522">
        <v>4334.9</v>
      </c>
      <c r="C41" s="522">
        <v>4577</v>
      </c>
      <c r="D41" s="522">
        <v>6048.5</v>
      </c>
      <c r="E41" s="522">
        <v>7322.1</v>
      </c>
      <c r="F41" s="522">
        <v>8236.9</v>
      </c>
      <c r="G41" s="522">
        <v>8267.6</v>
      </c>
      <c r="H41" s="522">
        <v>8976.1</v>
      </c>
      <c r="I41" s="522">
        <v>7447.9</v>
      </c>
      <c r="J41" s="522">
        <v>10503.1</v>
      </c>
      <c r="K41" s="522">
        <v>16670.3</v>
      </c>
      <c r="L41" s="531">
        <v>12176</v>
      </c>
      <c r="M41" s="526">
        <v>33549.1</v>
      </c>
      <c r="N41" s="526">
        <v>28121.57</v>
      </c>
    </row>
    <row r="42" spans="1:14" ht="12.75">
      <c r="A42" s="529" t="s">
        <v>432</v>
      </c>
      <c r="B42" s="522">
        <v>13145.7</v>
      </c>
      <c r="C42" s="522">
        <v>13963.7</v>
      </c>
      <c r="D42" s="522">
        <v>15255.6</v>
      </c>
      <c r="E42" s="522">
        <v>15784.8</v>
      </c>
      <c r="F42" s="522">
        <v>19846.9</v>
      </c>
      <c r="G42" s="522">
        <v>21771.7</v>
      </c>
      <c r="H42" s="522">
        <v>32860.6</v>
      </c>
      <c r="I42" s="522">
        <v>37286</v>
      </c>
      <c r="J42" s="522">
        <v>33965.3</v>
      </c>
      <c r="K42" s="522">
        <v>39917.4</v>
      </c>
      <c r="L42" s="531">
        <v>39690.2</v>
      </c>
      <c r="M42" s="526">
        <v>49256.6</v>
      </c>
      <c r="N42" s="526">
        <v>47855.087</v>
      </c>
    </row>
    <row r="43" spans="1:14" ht="12.75">
      <c r="A43" s="529" t="s">
        <v>433</v>
      </c>
      <c r="B43" s="522">
        <v>3376</v>
      </c>
      <c r="C43" s="522">
        <v>3319.8</v>
      </c>
      <c r="D43" s="522">
        <v>2165.1</v>
      </c>
      <c r="E43" s="522">
        <v>3170.5</v>
      </c>
      <c r="F43" s="522">
        <v>3541.1</v>
      </c>
      <c r="G43" s="522">
        <v>3510.3</v>
      </c>
      <c r="H43" s="522">
        <v>6232.4</v>
      </c>
      <c r="I43" s="522">
        <v>5773.9</v>
      </c>
      <c r="J43" s="522">
        <v>5021.9</v>
      </c>
      <c r="K43" s="522">
        <v>5300.7</v>
      </c>
      <c r="L43" s="531">
        <v>4087.6</v>
      </c>
      <c r="M43" s="526">
        <v>1433.6</v>
      </c>
      <c r="N43" s="526">
        <v>3722.104</v>
      </c>
    </row>
    <row r="44" spans="1:14" ht="12.75">
      <c r="A44" s="529" t="s">
        <v>434</v>
      </c>
      <c r="B44" s="522">
        <v>9465.4</v>
      </c>
      <c r="C44" s="522">
        <v>10357.2</v>
      </c>
      <c r="D44" s="522">
        <v>11699.6</v>
      </c>
      <c r="E44" s="522">
        <v>14270.1</v>
      </c>
      <c r="F44" s="522">
        <v>17238.6</v>
      </c>
      <c r="G44" s="522">
        <v>19777.4</v>
      </c>
      <c r="H44" s="522">
        <v>24426</v>
      </c>
      <c r="I44" s="522">
        <v>24954.8</v>
      </c>
      <c r="J44" s="522">
        <v>25653.4</v>
      </c>
      <c r="K44" s="522">
        <v>34391.5</v>
      </c>
      <c r="L44" s="531">
        <v>41907.7</v>
      </c>
      <c r="M44" s="526">
        <v>35516.2</v>
      </c>
      <c r="N44" s="526">
        <v>53571.061</v>
      </c>
    </row>
    <row r="45" spans="1:14" ht="12.75">
      <c r="A45" s="529" t="s">
        <v>435</v>
      </c>
      <c r="B45" s="522">
        <v>16549.4</v>
      </c>
      <c r="C45" s="522">
        <v>24982.5</v>
      </c>
      <c r="D45" s="522">
        <v>44714.4</v>
      </c>
      <c r="E45" s="522">
        <v>48101.9</v>
      </c>
      <c r="F45" s="522">
        <v>67769.6</v>
      </c>
      <c r="G45" s="522">
        <v>76147.2</v>
      </c>
      <c r="H45" s="522">
        <v>97100.3</v>
      </c>
      <c r="I45" s="522">
        <v>122215.7</v>
      </c>
      <c r="J45" s="522">
        <v>120435.3</v>
      </c>
      <c r="K45" s="522">
        <v>140370.5</v>
      </c>
      <c r="L45" s="531">
        <v>189605.7</v>
      </c>
      <c r="M45" s="526">
        <v>284993.5</v>
      </c>
      <c r="N45" s="526">
        <v>369596.321</v>
      </c>
    </row>
    <row r="46" spans="1:14" ht="12.75">
      <c r="A46" s="529" t="s">
        <v>436</v>
      </c>
      <c r="B46" s="522">
        <v>3181.5</v>
      </c>
      <c r="C46" s="522">
        <v>3620.7</v>
      </c>
      <c r="D46" s="522">
        <v>4016.1</v>
      </c>
      <c r="E46" s="522">
        <v>6294.4</v>
      </c>
      <c r="F46" s="522">
        <v>9971.3</v>
      </c>
      <c r="G46" s="522">
        <v>17106.6</v>
      </c>
      <c r="H46" s="522">
        <v>13600.3</v>
      </c>
      <c r="I46" s="522">
        <v>13704.6</v>
      </c>
      <c r="J46" s="522">
        <v>13417.2</v>
      </c>
      <c r="K46" s="522">
        <v>19354.7</v>
      </c>
      <c r="L46" s="531">
        <v>22823.6</v>
      </c>
      <c r="M46" s="526">
        <v>14305.3</v>
      </c>
      <c r="N46" s="526">
        <v>12746.613</v>
      </c>
    </row>
    <row r="47" spans="1:14" ht="12.75">
      <c r="A47" s="529" t="s">
        <v>437</v>
      </c>
      <c r="B47" s="522">
        <v>2716.1</v>
      </c>
      <c r="C47" s="522">
        <v>3487.1</v>
      </c>
      <c r="D47" s="522">
        <v>5765.7</v>
      </c>
      <c r="E47" s="522">
        <v>5688.2</v>
      </c>
      <c r="F47" s="522">
        <v>7752.4</v>
      </c>
      <c r="G47" s="522">
        <v>6984</v>
      </c>
      <c r="H47" s="522">
        <v>7844.2</v>
      </c>
      <c r="I47" s="522">
        <v>8943.6</v>
      </c>
      <c r="J47" s="522">
        <v>8508.1</v>
      </c>
      <c r="K47" s="522">
        <v>9416.1</v>
      </c>
      <c r="L47" s="531">
        <v>12055.3</v>
      </c>
      <c r="M47" s="526">
        <v>3381.3</v>
      </c>
      <c r="N47" s="526">
        <v>3579.401</v>
      </c>
    </row>
    <row r="48" spans="1:14" ht="12.75">
      <c r="A48" s="529" t="s">
        <v>438</v>
      </c>
      <c r="B48" s="522">
        <v>12190.9</v>
      </c>
      <c r="C48" s="522">
        <v>12875.6</v>
      </c>
      <c r="D48" s="522">
        <v>12811.2</v>
      </c>
      <c r="E48" s="522">
        <v>16905</v>
      </c>
      <c r="F48" s="522">
        <v>20743.2</v>
      </c>
      <c r="G48" s="522">
        <v>21050.1</v>
      </c>
      <c r="H48" s="522">
        <v>26784.4</v>
      </c>
      <c r="I48" s="522">
        <v>31820.7</v>
      </c>
      <c r="J48" s="522">
        <v>39136.9</v>
      </c>
      <c r="K48" s="522">
        <v>48022.8</v>
      </c>
      <c r="L48" s="531">
        <v>64461.3</v>
      </c>
      <c r="M48" s="526">
        <v>89970.3</v>
      </c>
      <c r="N48" s="526">
        <v>70369.391</v>
      </c>
    </row>
    <row r="49" spans="1:14" ht="25.5">
      <c r="A49" s="529" t="s">
        <v>439</v>
      </c>
      <c r="B49" s="522">
        <v>37690.4</v>
      </c>
      <c r="C49" s="522">
        <v>31161.4</v>
      </c>
      <c r="D49" s="522">
        <v>53793.7</v>
      </c>
      <c r="E49" s="522">
        <v>70538.7</v>
      </c>
      <c r="F49" s="522">
        <v>75176.1</v>
      </c>
      <c r="G49" s="522">
        <v>74292.1</v>
      </c>
      <c r="H49" s="522">
        <v>98197.7</v>
      </c>
      <c r="I49" s="522">
        <v>124455.1</v>
      </c>
      <c r="J49" s="522">
        <v>144250.5</v>
      </c>
      <c r="K49" s="522">
        <v>176322.6</v>
      </c>
      <c r="L49" s="531">
        <v>134430.9</v>
      </c>
      <c r="M49" s="526">
        <v>145996.7</v>
      </c>
      <c r="N49" s="526">
        <v>125304.946</v>
      </c>
    </row>
    <row r="50" spans="1:14" ht="12.75">
      <c r="A50" s="529" t="s">
        <v>440</v>
      </c>
      <c r="B50" s="522">
        <v>3175</v>
      </c>
      <c r="C50" s="522">
        <v>4060.9</v>
      </c>
      <c r="D50" s="522">
        <v>5814.8</v>
      </c>
      <c r="E50" s="522">
        <v>6331.3</v>
      </c>
      <c r="F50" s="522">
        <v>7770.8</v>
      </c>
      <c r="G50" s="522">
        <v>10380.2</v>
      </c>
      <c r="H50" s="522">
        <v>15683.8</v>
      </c>
      <c r="I50" s="522">
        <v>14240.4</v>
      </c>
      <c r="J50" s="522">
        <v>16243.8</v>
      </c>
      <c r="K50" s="522">
        <v>20872.1</v>
      </c>
      <c r="L50" s="531">
        <v>17841.4</v>
      </c>
      <c r="M50" s="526">
        <v>14283.1</v>
      </c>
      <c r="N50" s="526">
        <v>29206.802</v>
      </c>
    </row>
    <row r="51" spans="1:14" ht="12.75">
      <c r="A51" s="529" t="s">
        <v>441</v>
      </c>
      <c r="B51" s="522">
        <v>12815.2</v>
      </c>
      <c r="C51" s="522">
        <v>10773.9</v>
      </c>
      <c r="D51" s="522">
        <v>20799.9</v>
      </c>
      <c r="E51" s="522">
        <v>38555.6</v>
      </c>
      <c r="F51" s="522">
        <v>32553.9</v>
      </c>
      <c r="G51" s="522">
        <v>31606.9</v>
      </c>
      <c r="H51" s="522">
        <v>33019.8</v>
      </c>
      <c r="I51" s="522">
        <v>46784.4</v>
      </c>
      <c r="J51" s="522">
        <v>72743.5</v>
      </c>
      <c r="K51" s="522">
        <v>76242.8</v>
      </c>
      <c r="L51" s="531">
        <v>94651.8</v>
      </c>
      <c r="M51" s="526">
        <v>148983.9</v>
      </c>
      <c r="N51" s="526">
        <v>146425.268</v>
      </c>
    </row>
    <row r="52" spans="1:14" ht="12.75">
      <c r="A52" s="529" t="s">
        <v>442</v>
      </c>
      <c r="B52" s="522">
        <v>7708.5</v>
      </c>
      <c r="C52" s="522">
        <v>7282.4</v>
      </c>
      <c r="D52" s="522">
        <v>7978.2</v>
      </c>
      <c r="E52" s="522">
        <v>11886.5</v>
      </c>
      <c r="F52" s="522">
        <v>19154.3</v>
      </c>
      <c r="G52" s="522">
        <v>21173.5</v>
      </c>
      <c r="H52" s="522">
        <v>23636.8</v>
      </c>
      <c r="I52" s="522">
        <v>23708.3</v>
      </c>
      <c r="J52" s="522">
        <v>27495.5</v>
      </c>
      <c r="K52" s="522">
        <v>35813.42</v>
      </c>
      <c r="L52" s="531">
        <v>39887.7</v>
      </c>
      <c r="M52" s="526">
        <v>47476.9</v>
      </c>
      <c r="N52" s="526">
        <v>85231.534</v>
      </c>
    </row>
    <row r="53" spans="1:14" ht="12.75">
      <c r="A53" s="529" t="s">
        <v>443</v>
      </c>
      <c r="B53" s="522">
        <v>8667</v>
      </c>
      <c r="C53" s="522">
        <v>9572.2</v>
      </c>
      <c r="D53" s="522">
        <v>10431</v>
      </c>
      <c r="E53" s="522">
        <v>14520.3</v>
      </c>
      <c r="F53" s="522">
        <v>40619.2</v>
      </c>
      <c r="G53" s="522">
        <v>21387.7</v>
      </c>
      <c r="H53" s="522">
        <v>21005.7</v>
      </c>
      <c r="I53" s="522">
        <v>24518.9</v>
      </c>
      <c r="J53" s="522">
        <v>29024.7</v>
      </c>
      <c r="K53" s="522">
        <v>28101.4</v>
      </c>
      <c r="L53" s="531">
        <v>30828.6</v>
      </c>
      <c r="M53" s="526">
        <v>40245.7</v>
      </c>
      <c r="N53" s="526">
        <v>77909.976</v>
      </c>
    </row>
    <row r="54" spans="1:14" ht="12.75">
      <c r="A54" s="529" t="s">
        <v>444</v>
      </c>
      <c r="B54" s="522">
        <v>5324.1</v>
      </c>
      <c r="C54" s="522">
        <v>5847.1</v>
      </c>
      <c r="D54" s="522">
        <v>6534.1</v>
      </c>
      <c r="E54" s="522">
        <v>7589.3</v>
      </c>
      <c r="F54" s="522">
        <v>9201.7</v>
      </c>
      <c r="G54" s="522">
        <v>15906.9</v>
      </c>
      <c r="H54" s="522">
        <v>18793.9</v>
      </c>
      <c r="I54" s="522">
        <v>21796.1</v>
      </c>
      <c r="J54" s="522">
        <v>21608.1</v>
      </c>
      <c r="K54" s="522">
        <v>33109.9</v>
      </c>
      <c r="L54" s="531">
        <v>36332</v>
      </c>
      <c r="M54" s="526">
        <v>49583.8</v>
      </c>
      <c r="N54" s="526">
        <v>108997.33</v>
      </c>
    </row>
    <row r="55" spans="1:14" ht="12.75">
      <c r="A55" s="529" t="s">
        <v>445</v>
      </c>
      <c r="B55" s="522">
        <v>16069.1</v>
      </c>
      <c r="C55" s="522">
        <v>17167.5</v>
      </c>
      <c r="D55" s="522">
        <v>20466.9</v>
      </c>
      <c r="E55" s="522">
        <v>25632.5</v>
      </c>
      <c r="F55" s="522">
        <v>32584.1</v>
      </c>
      <c r="G55" s="522" t="s">
        <v>446</v>
      </c>
      <c r="H55" s="522" t="s">
        <v>446</v>
      </c>
      <c r="I55" s="522" t="s">
        <v>446</v>
      </c>
      <c r="J55" s="522" t="s">
        <v>446</v>
      </c>
      <c r="K55" s="522" t="s">
        <v>446</v>
      </c>
      <c r="L55" s="522" t="s">
        <v>446</v>
      </c>
      <c r="M55" s="523" t="s">
        <v>446</v>
      </c>
      <c r="N55" s="523" t="s">
        <v>446</v>
      </c>
    </row>
    <row r="56" spans="1:14" ht="12.75">
      <c r="A56" s="529" t="s">
        <v>447</v>
      </c>
      <c r="B56" s="514" t="s">
        <v>446</v>
      </c>
      <c r="C56" s="514" t="s">
        <v>446</v>
      </c>
      <c r="D56" s="514" t="s">
        <v>446</v>
      </c>
      <c r="E56" s="514" t="s">
        <v>446</v>
      </c>
      <c r="F56" s="514" t="s">
        <v>446</v>
      </c>
      <c r="G56" s="522">
        <v>31120</v>
      </c>
      <c r="H56" s="522">
        <v>34746.1</v>
      </c>
      <c r="I56" s="522">
        <v>38604.7</v>
      </c>
      <c r="J56" s="522">
        <v>44077.6</v>
      </c>
      <c r="K56" s="522">
        <v>63807.9</v>
      </c>
      <c r="L56" s="531">
        <v>78625.5</v>
      </c>
      <c r="M56" s="526">
        <v>83062.2</v>
      </c>
      <c r="N56" s="526">
        <v>84270.945</v>
      </c>
    </row>
    <row r="57" spans="1:14" ht="12.75">
      <c r="A57" s="529" t="s">
        <v>448</v>
      </c>
      <c r="B57" s="514" t="s">
        <v>446</v>
      </c>
      <c r="C57" s="514" t="s">
        <v>446</v>
      </c>
      <c r="D57" s="514" t="s">
        <v>446</v>
      </c>
      <c r="E57" s="514" t="s">
        <v>446</v>
      </c>
      <c r="F57" s="514" t="s">
        <v>446</v>
      </c>
      <c r="G57" s="522">
        <v>21137.5</v>
      </c>
      <c r="H57" s="522">
        <v>31612.1</v>
      </c>
      <c r="I57" s="522">
        <v>34173.5</v>
      </c>
      <c r="J57" s="522">
        <v>43049.8</v>
      </c>
      <c r="K57" s="522">
        <v>46844</v>
      </c>
      <c r="L57" s="531">
        <v>53082.4</v>
      </c>
      <c r="M57" s="526">
        <v>56252.4</v>
      </c>
      <c r="N57" s="526">
        <v>104337.097</v>
      </c>
    </row>
    <row r="58" spans="1:14" ht="25.5">
      <c r="A58" s="529" t="s">
        <v>449</v>
      </c>
      <c r="B58" s="522">
        <v>1617</v>
      </c>
      <c r="C58" s="522">
        <v>1695.6</v>
      </c>
      <c r="D58" s="522">
        <v>1910.2</v>
      </c>
      <c r="E58" s="522">
        <v>1869.9</v>
      </c>
      <c r="F58" s="522">
        <v>1501</v>
      </c>
      <c r="G58" s="522">
        <v>4704.2</v>
      </c>
      <c r="H58" s="522">
        <v>7602</v>
      </c>
      <c r="I58" s="522">
        <v>8088.4</v>
      </c>
      <c r="J58" s="522">
        <v>8089.5</v>
      </c>
      <c r="K58" s="522">
        <v>14560.1</v>
      </c>
      <c r="L58" s="531">
        <v>19777.4</v>
      </c>
      <c r="M58" s="526">
        <v>17594.6</v>
      </c>
      <c r="N58" s="526">
        <v>15085.737</v>
      </c>
    </row>
    <row r="59" spans="1:14" ht="25.5">
      <c r="A59" s="529" t="s">
        <v>450</v>
      </c>
      <c r="B59" s="522">
        <v>111052.2</v>
      </c>
      <c r="C59" s="522">
        <v>149726.5</v>
      </c>
      <c r="D59" s="522">
        <v>215522.8</v>
      </c>
      <c r="E59" s="522">
        <v>259779.7</v>
      </c>
      <c r="F59" s="522">
        <v>340217.1</v>
      </c>
      <c r="G59" s="522">
        <v>7565.8</v>
      </c>
      <c r="H59" s="522">
        <v>16892.3</v>
      </c>
      <c r="I59" s="522">
        <v>19963.6</v>
      </c>
      <c r="J59" s="522">
        <v>24963.5</v>
      </c>
      <c r="K59" s="522">
        <v>40121.8</v>
      </c>
      <c r="L59" s="531">
        <v>38282.7</v>
      </c>
      <c r="M59" s="526">
        <v>38956.1</v>
      </c>
      <c r="N59" s="526">
        <v>48089.6</v>
      </c>
    </row>
    <row r="60" spans="1:14" ht="12.75">
      <c r="A60" s="529" t="s">
        <v>451</v>
      </c>
      <c r="B60" s="522">
        <v>68020.1</v>
      </c>
      <c r="C60" s="522">
        <v>73361.4</v>
      </c>
      <c r="D60" s="522">
        <v>113390.2</v>
      </c>
      <c r="E60" s="522">
        <v>182570.6</v>
      </c>
      <c r="F60" s="522">
        <v>135502</v>
      </c>
      <c r="G60" s="522">
        <v>87305.4</v>
      </c>
      <c r="H60" s="522">
        <v>108655.1</v>
      </c>
      <c r="I60" s="522">
        <v>157993.8</v>
      </c>
      <c r="J60" s="522">
        <v>293044</v>
      </c>
      <c r="K60" s="522">
        <v>452350.4</v>
      </c>
      <c r="L60" s="531">
        <v>558669.2</v>
      </c>
      <c r="M60" s="547">
        <v>309520.8</v>
      </c>
      <c r="N60" s="526">
        <v>323396.6</v>
      </c>
    </row>
    <row r="61" spans="1:14" ht="12.75">
      <c r="A61" s="529" t="s">
        <v>452</v>
      </c>
      <c r="B61" s="522">
        <v>6815.8</v>
      </c>
      <c r="C61" s="522">
        <v>7599.9</v>
      </c>
      <c r="D61" s="522">
        <v>22044.1</v>
      </c>
      <c r="E61" s="522">
        <v>21520.4</v>
      </c>
      <c r="F61" s="522">
        <v>7172.2</v>
      </c>
      <c r="G61" s="522">
        <v>12183.9</v>
      </c>
      <c r="H61" s="522">
        <v>18817.8</v>
      </c>
      <c r="I61" s="522">
        <v>18563.1</v>
      </c>
      <c r="J61" s="522">
        <v>20384.4</v>
      </c>
      <c r="K61" s="522">
        <v>21409.3</v>
      </c>
      <c r="L61" s="531">
        <v>31632.8</v>
      </c>
      <c r="M61" s="547">
        <v>24857.3</v>
      </c>
      <c r="N61" s="548">
        <v>6659.9</v>
      </c>
    </row>
    <row r="62" spans="1:14" ht="12.75">
      <c r="A62" s="529" t="s">
        <v>453</v>
      </c>
      <c r="B62" s="522">
        <v>2902.8</v>
      </c>
      <c r="C62" s="522">
        <v>3955.2</v>
      </c>
      <c r="D62" s="522">
        <v>5394.6</v>
      </c>
      <c r="E62" s="522">
        <v>7974.6</v>
      </c>
      <c r="F62" s="522">
        <v>12835.1</v>
      </c>
      <c r="G62" s="522">
        <v>17109.5</v>
      </c>
      <c r="H62" s="522">
        <v>17431.6</v>
      </c>
      <c r="I62" s="522">
        <v>24597.9</v>
      </c>
      <c r="J62" s="522">
        <v>36598.5</v>
      </c>
      <c r="K62" s="522">
        <v>31420.5</v>
      </c>
      <c r="L62" s="531">
        <v>30435.9</v>
      </c>
      <c r="M62" s="547">
        <v>45263.5</v>
      </c>
      <c r="N62" s="548">
        <v>59757.9</v>
      </c>
    </row>
    <row r="63" spans="1:14" ht="12.75">
      <c r="A63" s="529" t="s">
        <v>454</v>
      </c>
      <c r="B63" s="522">
        <v>20814.3</v>
      </c>
      <c r="C63" s="522">
        <v>20912.1</v>
      </c>
      <c r="D63" s="522">
        <v>30689.5</v>
      </c>
      <c r="E63" s="522">
        <v>35653.7</v>
      </c>
      <c r="F63" s="522">
        <v>38921.8</v>
      </c>
      <c r="G63" s="522">
        <v>44929.8</v>
      </c>
      <c r="H63" s="522">
        <v>75250.3</v>
      </c>
      <c r="I63" s="522">
        <v>73926.6</v>
      </c>
      <c r="J63" s="522">
        <v>101120.5</v>
      </c>
      <c r="K63" s="522">
        <v>83017.7</v>
      </c>
      <c r="L63" s="531">
        <v>107499.8</v>
      </c>
      <c r="M63" s="547">
        <v>176821.9</v>
      </c>
      <c r="N63" s="548">
        <v>193587.9</v>
      </c>
    </row>
    <row r="64" s="520" customFormat="1" ht="12.75">
      <c r="M64" s="549"/>
    </row>
    <row r="65" spans="1:13" s="551" customFormat="1" ht="12.75">
      <c r="A65" s="1300" t="s">
        <v>455</v>
      </c>
      <c r="B65" s="1301"/>
      <c r="C65" s="1301"/>
      <c r="D65" s="1301"/>
      <c r="E65" s="1301"/>
      <c r="F65" s="1301"/>
      <c r="G65" s="1301"/>
      <c r="H65" s="1301"/>
      <c r="I65" s="1301"/>
      <c r="J65" s="1301"/>
      <c r="K65" s="1301"/>
      <c r="L65" s="550"/>
      <c r="M65" s="528"/>
    </row>
    <row r="66" spans="1:6" ht="12.75">
      <c r="A66" s="552"/>
      <c r="B66" s="553"/>
      <c r="C66" s="554"/>
      <c r="D66" s="554"/>
      <c r="E66" s="554"/>
      <c r="F66" s="554"/>
    </row>
    <row r="67" spans="1:11" ht="12.75">
      <c r="A67" s="552"/>
      <c r="B67" s="553"/>
      <c r="C67" s="553"/>
      <c r="D67" s="553"/>
      <c r="E67" s="553"/>
      <c r="F67" s="553"/>
      <c r="G67" s="553"/>
      <c r="H67" s="553"/>
      <c r="I67" s="553"/>
      <c r="J67" s="553"/>
      <c r="K67" s="553"/>
    </row>
    <row r="68" spans="1:6" ht="12.75">
      <c r="A68" s="552"/>
      <c r="B68" s="553"/>
      <c r="C68" s="555"/>
      <c r="D68" s="555"/>
      <c r="E68" s="555"/>
      <c r="F68" s="555"/>
    </row>
    <row r="69" spans="1:6" ht="12.75">
      <c r="A69" s="552"/>
      <c r="B69" s="553"/>
      <c r="C69" s="554"/>
      <c r="D69" s="554"/>
      <c r="E69" s="554"/>
      <c r="F69" s="554"/>
    </row>
    <row r="70" spans="1:6" ht="12.75">
      <c r="A70" s="552"/>
      <c r="B70" s="553"/>
      <c r="C70" s="555"/>
      <c r="D70" s="555"/>
      <c r="E70" s="555"/>
      <c r="F70" s="555"/>
    </row>
    <row r="71" spans="1:6" ht="12.75">
      <c r="A71" s="552"/>
      <c r="B71" s="553"/>
      <c r="C71" s="555"/>
      <c r="D71" s="555"/>
      <c r="E71" s="555"/>
      <c r="F71" s="555"/>
    </row>
    <row r="72" spans="1:6" ht="12.75">
      <c r="A72" s="552"/>
      <c r="B72" s="553"/>
      <c r="C72" s="554"/>
      <c r="D72" s="554"/>
      <c r="E72" s="554"/>
      <c r="F72" s="554"/>
    </row>
    <row r="73" spans="1:6" ht="12.75">
      <c r="A73" s="552"/>
      <c r="B73" s="553"/>
      <c r="C73" s="555"/>
      <c r="D73" s="555"/>
      <c r="E73" s="555"/>
      <c r="F73" s="555"/>
    </row>
    <row r="74" spans="1:6" ht="12.75">
      <c r="A74" s="552"/>
      <c r="B74" s="553"/>
      <c r="C74" s="555"/>
      <c r="D74" s="555"/>
      <c r="E74" s="555"/>
      <c r="F74" s="555"/>
    </row>
    <row r="75" spans="1:6" ht="12.75">
      <c r="A75" s="552"/>
      <c r="B75" s="553"/>
      <c r="C75" s="554"/>
      <c r="D75" s="554"/>
      <c r="E75" s="554"/>
      <c r="F75" s="554"/>
    </row>
    <row r="76" spans="1:6" ht="12.75">
      <c r="A76" s="552"/>
      <c r="B76" s="553"/>
      <c r="C76" s="554"/>
      <c r="D76" s="554"/>
      <c r="E76" s="554"/>
      <c r="F76" s="554"/>
    </row>
    <row r="77" spans="1:6" ht="12.75">
      <c r="A77" s="552"/>
      <c r="B77" s="553"/>
      <c r="C77" s="554"/>
      <c r="D77" s="554"/>
      <c r="E77" s="554"/>
      <c r="F77" s="554"/>
    </row>
    <row r="78" spans="1:6" ht="12.75">
      <c r="A78" s="552"/>
      <c r="B78" s="553"/>
      <c r="C78" s="554"/>
      <c r="D78" s="554"/>
      <c r="E78" s="554"/>
      <c r="F78" s="554"/>
    </row>
    <row r="79" spans="1:6" ht="12.75">
      <c r="A79" s="552"/>
      <c r="B79" s="553"/>
      <c r="C79" s="554"/>
      <c r="D79" s="554"/>
      <c r="E79" s="554"/>
      <c r="F79" s="554"/>
    </row>
    <row r="80" spans="1:6" ht="12.75">
      <c r="A80" s="552"/>
      <c r="B80" s="553"/>
      <c r="C80" s="554"/>
      <c r="D80" s="554"/>
      <c r="E80" s="554"/>
      <c r="F80" s="554"/>
    </row>
    <row r="81" spans="1:6" ht="12.75">
      <c r="A81" s="552"/>
      <c r="B81" s="553"/>
      <c r="C81" s="554"/>
      <c r="D81" s="554"/>
      <c r="E81" s="554"/>
      <c r="F81" s="554"/>
    </row>
    <row r="82" spans="1:6" ht="12.75">
      <c r="A82" s="552"/>
      <c r="B82" s="553"/>
      <c r="C82" s="554"/>
      <c r="D82" s="554"/>
      <c r="E82" s="554"/>
      <c r="F82" s="554"/>
    </row>
    <row r="83" spans="1:6" ht="12.75">
      <c r="A83" s="552"/>
      <c r="B83" s="553"/>
      <c r="C83" s="554"/>
      <c r="D83" s="554"/>
      <c r="E83" s="554"/>
      <c r="F83" s="554"/>
    </row>
    <row r="84" spans="1:6" ht="12.75">
      <c r="A84" s="552"/>
      <c r="B84" s="553"/>
      <c r="C84" s="554"/>
      <c r="D84" s="554"/>
      <c r="E84" s="554"/>
      <c r="F84" s="554"/>
    </row>
    <row r="85" spans="1:6" ht="12.75">
      <c r="A85" s="552"/>
      <c r="B85" s="553"/>
      <c r="C85" s="554"/>
      <c r="D85" s="554"/>
      <c r="E85" s="554"/>
      <c r="F85" s="554"/>
    </row>
    <row r="86" spans="1:6" ht="12.75">
      <c r="A86" s="552"/>
      <c r="B86" s="553"/>
      <c r="C86" s="554"/>
      <c r="D86" s="554"/>
      <c r="E86" s="554"/>
      <c r="F86" s="554"/>
    </row>
    <row r="87" spans="1:6" ht="12.75">
      <c r="A87" s="552"/>
      <c r="B87" s="553"/>
      <c r="C87" s="554"/>
      <c r="D87" s="554"/>
      <c r="E87" s="554"/>
      <c r="F87" s="554"/>
    </row>
    <row r="88" spans="1:6" ht="12.75">
      <c r="A88" s="552"/>
      <c r="B88" s="553"/>
      <c r="C88" s="554"/>
      <c r="D88" s="554"/>
      <c r="E88" s="554"/>
      <c r="F88" s="554"/>
    </row>
    <row r="89" spans="1:6" ht="12.75">
      <c r="A89" s="552"/>
      <c r="B89" s="553"/>
      <c r="C89" s="554"/>
      <c r="D89" s="554"/>
      <c r="E89" s="554"/>
      <c r="F89" s="554"/>
    </row>
    <row r="90" spans="1:6" ht="12.75">
      <c r="A90" s="552"/>
      <c r="B90" s="553"/>
      <c r="C90" s="554"/>
      <c r="D90" s="554"/>
      <c r="E90" s="554"/>
      <c r="F90" s="554"/>
    </row>
    <row r="91" spans="1:6" ht="12.75">
      <c r="A91" s="552"/>
      <c r="B91" s="553"/>
      <c r="C91" s="554"/>
      <c r="D91" s="554"/>
      <c r="E91" s="554"/>
      <c r="F91" s="554"/>
    </row>
    <row r="92" spans="1:6" ht="12.75">
      <c r="A92" s="552"/>
      <c r="B92" s="553"/>
      <c r="C92" s="554"/>
      <c r="D92" s="554"/>
      <c r="E92" s="554"/>
      <c r="F92" s="554"/>
    </row>
    <row r="93" spans="1:6" ht="12.75">
      <c r="A93" s="552"/>
      <c r="B93" s="553"/>
      <c r="C93" s="554"/>
      <c r="D93" s="554"/>
      <c r="E93" s="554"/>
      <c r="F93" s="554"/>
    </row>
    <row r="94" spans="1:6" ht="12.75">
      <c r="A94" s="552"/>
      <c r="B94" s="553"/>
      <c r="C94" s="554"/>
      <c r="D94" s="554"/>
      <c r="E94" s="554"/>
      <c r="F94" s="554"/>
    </row>
    <row r="95" spans="1:6" ht="12.75">
      <c r="A95" s="552"/>
      <c r="B95" s="553"/>
      <c r="C95" s="554"/>
      <c r="D95" s="554"/>
      <c r="E95" s="554"/>
      <c r="F95" s="554"/>
    </row>
    <row r="96" spans="1:6" ht="12.75">
      <c r="A96" s="552"/>
      <c r="B96" s="553"/>
      <c r="C96" s="554"/>
      <c r="D96" s="554"/>
      <c r="E96" s="554"/>
      <c r="F96" s="554"/>
    </row>
    <row r="97" spans="1:6" ht="12.75">
      <c r="A97" s="552"/>
      <c r="B97" s="553"/>
      <c r="C97" s="554"/>
      <c r="D97" s="554"/>
      <c r="E97" s="554"/>
      <c r="F97" s="554"/>
    </row>
    <row r="98" spans="1:6" ht="12.75">
      <c r="A98" s="552"/>
      <c r="B98" s="553"/>
      <c r="C98" s="554"/>
      <c r="D98" s="554"/>
      <c r="E98" s="554"/>
      <c r="F98" s="554"/>
    </row>
    <row r="99" spans="1:2" ht="12.75">
      <c r="A99" s="552"/>
      <c r="B99" s="553"/>
    </row>
    <row r="100" spans="1:2" ht="12.75">
      <c r="A100" s="552"/>
      <c r="B100" s="553"/>
    </row>
    <row r="101" spans="1:2" ht="12.75">
      <c r="A101" s="552"/>
      <c r="B101" s="553"/>
    </row>
    <row r="102" spans="1:2" ht="12.75">
      <c r="A102" s="552"/>
      <c r="B102" s="553"/>
    </row>
    <row r="103" spans="1:2" ht="12.75">
      <c r="A103" s="552"/>
      <c r="B103" s="553"/>
    </row>
    <row r="104" spans="1:2" ht="12.75">
      <c r="A104" s="552"/>
      <c r="B104" s="553"/>
    </row>
    <row r="105" spans="1:2" ht="12.75">
      <c r="A105" s="552"/>
      <c r="B105" s="553"/>
    </row>
    <row r="106" spans="1:2" ht="12.75">
      <c r="A106" s="552"/>
      <c r="B106" s="553"/>
    </row>
    <row r="107" spans="1:2" ht="12.75">
      <c r="A107" s="552"/>
      <c r="B107" s="553"/>
    </row>
    <row r="108" spans="1:2" ht="12.75">
      <c r="A108" s="552"/>
      <c r="B108" s="553"/>
    </row>
    <row r="109" spans="1:2" ht="12.75">
      <c r="A109" s="552"/>
      <c r="B109" s="553"/>
    </row>
    <row r="110" spans="1:2" ht="12.75">
      <c r="A110" s="552"/>
      <c r="B110" s="553"/>
    </row>
    <row r="111" spans="1:2" ht="12.75">
      <c r="A111" s="552"/>
      <c r="B111" s="553"/>
    </row>
    <row r="112" spans="1:2" ht="12.75">
      <c r="A112" s="552"/>
      <c r="B112" s="553"/>
    </row>
    <row r="113" spans="1:2" ht="12.75">
      <c r="A113" s="552"/>
      <c r="B113" s="553"/>
    </row>
    <row r="114" spans="1:2" ht="12.75">
      <c r="A114" s="552"/>
      <c r="B114" s="553"/>
    </row>
    <row r="115" spans="1:2" ht="12.75">
      <c r="A115" s="552"/>
      <c r="B115" s="553"/>
    </row>
    <row r="116" spans="1:2" ht="12.75">
      <c r="A116" s="552"/>
      <c r="B116" s="553"/>
    </row>
    <row r="117" spans="1:2" ht="12.75">
      <c r="A117" s="552"/>
      <c r="B117" s="553"/>
    </row>
    <row r="118" spans="1:2" ht="12.75">
      <c r="A118" s="552"/>
      <c r="B118" s="553"/>
    </row>
    <row r="119" spans="1:2" ht="12.75">
      <c r="A119" s="552"/>
      <c r="B119" s="553"/>
    </row>
    <row r="120" spans="1:2" ht="12.75">
      <c r="A120" s="552"/>
      <c r="B120" s="553"/>
    </row>
    <row r="121" spans="1:2" ht="12.75">
      <c r="A121" s="552"/>
      <c r="B121" s="553"/>
    </row>
    <row r="122" spans="1:2" ht="12.75">
      <c r="A122" s="552"/>
      <c r="B122" s="553"/>
    </row>
    <row r="123" spans="1:2" ht="12.75">
      <c r="A123" s="552"/>
      <c r="B123" s="553"/>
    </row>
    <row r="124" spans="1:2" ht="12.75">
      <c r="A124" s="552"/>
      <c r="B124" s="553"/>
    </row>
    <row r="125" spans="1:2" ht="12.75">
      <c r="A125" s="552"/>
      <c r="B125" s="553"/>
    </row>
    <row r="126" spans="1:2" ht="12.75">
      <c r="A126" s="552"/>
      <c r="B126" s="553"/>
    </row>
    <row r="127" spans="1:2" ht="12.75">
      <c r="A127" s="552"/>
      <c r="B127" s="553"/>
    </row>
    <row r="128" spans="1:2" ht="12.75">
      <c r="A128" s="552"/>
      <c r="B128" s="553"/>
    </row>
    <row r="129" spans="1:2" ht="12.75">
      <c r="A129" s="552"/>
      <c r="B129" s="553"/>
    </row>
    <row r="130" spans="1:2" ht="12.75">
      <c r="A130" s="552"/>
      <c r="B130" s="553"/>
    </row>
    <row r="131" spans="1:2" ht="12.75">
      <c r="A131" s="552"/>
      <c r="B131" s="553"/>
    </row>
    <row r="132" spans="1:2" ht="12.75">
      <c r="A132" s="552"/>
      <c r="B132" s="553"/>
    </row>
    <row r="133" spans="1:2" ht="12.75">
      <c r="A133" s="552"/>
      <c r="B133" s="553"/>
    </row>
    <row r="134" spans="1:2" ht="12.75">
      <c r="A134" s="552"/>
      <c r="B134" s="553"/>
    </row>
    <row r="135" spans="1:2" ht="12.75">
      <c r="A135" s="552"/>
      <c r="B135" s="553"/>
    </row>
    <row r="136" spans="1:2" ht="12.75">
      <c r="A136" s="552"/>
      <c r="B136" s="553"/>
    </row>
    <row r="137" spans="1:2" ht="12.75">
      <c r="A137" s="552"/>
      <c r="B137" s="553"/>
    </row>
    <row r="138" spans="1:2" ht="12.75">
      <c r="A138" s="552"/>
      <c r="B138" s="553"/>
    </row>
    <row r="139" spans="1:2" ht="12.75">
      <c r="A139" s="552"/>
      <c r="B139" s="553"/>
    </row>
    <row r="140" spans="1:2" ht="12.75">
      <c r="A140" s="552"/>
      <c r="B140" s="553"/>
    </row>
    <row r="141" spans="1:2" ht="12.75">
      <c r="A141" s="552"/>
      <c r="B141" s="553"/>
    </row>
    <row r="142" spans="1:2" ht="12.75">
      <c r="A142" s="552"/>
      <c r="B142" s="553"/>
    </row>
    <row r="143" spans="1:2" ht="12.75">
      <c r="A143" s="552"/>
      <c r="B143" s="553"/>
    </row>
    <row r="144" spans="1:2" ht="12.75">
      <c r="A144" s="552"/>
      <c r="B144" s="553"/>
    </row>
    <row r="145" spans="1:2" ht="12.75">
      <c r="A145" s="552"/>
      <c r="B145" s="553"/>
    </row>
    <row r="146" spans="1:2" ht="12.75">
      <c r="A146" s="552"/>
      <c r="B146" s="553"/>
    </row>
    <row r="147" spans="1:2" ht="12.75">
      <c r="A147" s="552"/>
      <c r="B147" s="553"/>
    </row>
    <row r="148" spans="1:2" ht="12.75">
      <c r="A148" s="552"/>
      <c r="B148" s="553"/>
    </row>
  </sheetData>
  <sheetProtection/>
  <mergeCells count="3">
    <mergeCell ref="A1:N1"/>
    <mergeCell ref="A2:N2"/>
    <mergeCell ref="A65:K65"/>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G51"/>
  <sheetViews>
    <sheetView zoomScalePageLayoutView="0" workbookViewId="0" topLeftCell="A1">
      <selection activeCell="F35" sqref="F35:F51"/>
    </sheetView>
  </sheetViews>
  <sheetFormatPr defaultColWidth="9.00390625" defaultRowHeight="16.5"/>
  <cols>
    <col min="1" max="1" width="31.625" style="601" customWidth="1"/>
    <col min="2" max="2" width="13.75390625" style="601" customWidth="1"/>
    <col min="3" max="3" width="11.875" style="601" customWidth="1"/>
    <col min="4" max="4" width="10.25390625" style="601" bestFit="1" customWidth="1"/>
    <col min="5" max="5" width="9.25390625" style="601" customWidth="1"/>
    <col min="6" max="6" width="10.875" style="601" bestFit="1" customWidth="1"/>
    <col min="7" max="7" width="31.375" style="601" customWidth="1"/>
    <col min="8" max="16384" width="9.00390625" style="601" customWidth="1"/>
  </cols>
  <sheetData>
    <row r="1" spans="1:7" ht="15">
      <c r="A1" s="1302" t="s">
        <v>501</v>
      </c>
      <c r="B1" s="1302"/>
      <c r="C1" s="1302"/>
      <c r="D1" s="1302"/>
      <c r="E1" s="1302"/>
      <c r="F1" s="1302"/>
      <c r="G1" s="1302"/>
    </row>
    <row r="2" spans="1:7" ht="15">
      <c r="A2" s="1302" t="s">
        <v>502</v>
      </c>
      <c r="B2" s="1302"/>
      <c r="C2" s="1302"/>
      <c r="D2" s="1302"/>
      <c r="E2" s="1302"/>
      <c r="F2" s="1302"/>
      <c r="G2" s="1302"/>
    </row>
    <row r="3" spans="1:7" ht="14.25">
      <c r="A3" s="1303"/>
      <c r="B3" s="1303"/>
      <c r="C3" s="1303"/>
      <c r="D3" s="1303"/>
      <c r="E3" s="1303"/>
      <c r="F3" s="1303"/>
      <c r="G3" s="1303"/>
    </row>
    <row r="4" spans="1:7" s="603" customFormat="1" ht="27.75" customHeight="1">
      <c r="A4" s="1304" t="s">
        <v>503</v>
      </c>
      <c r="B4" s="1305"/>
      <c r="C4" s="1305"/>
      <c r="D4" s="1305"/>
      <c r="E4" s="1305"/>
      <c r="F4" s="1305"/>
      <c r="G4" s="1305"/>
    </row>
    <row r="5" spans="1:7" s="603" customFormat="1" ht="12.75" customHeight="1">
      <c r="A5" s="1306" t="s">
        <v>504</v>
      </c>
      <c r="B5" s="1307"/>
      <c r="C5" s="1307"/>
      <c r="D5" s="1307"/>
      <c r="E5" s="1307"/>
      <c r="F5" s="1307"/>
      <c r="G5" s="1306"/>
    </row>
    <row r="6" spans="1:7" s="605" customFormat="1" ht="36.75" customHeight="1">
      <c r="A6" s="1308" t="s">
        <v>505</v>
      </c>
      <c r="B6" s="1310" t="s">
        <v>506</v>
      </c>
      <c r="C6" s="1311" t="s">
        <v>507</v>
      </c>
      <c r="D6" s="1311" t="s">
        <v>508</v>
      </c>
      <c r="E6" s="1312"/>
      <c r="F6" s="1313"/>
      <c r="G6" s="1314"/>
    </row>
    <row r="7" spans="1:7" s="605" customFormat="1" ht="36.75" customHeight="1">
      <c r="A7" s="1309"/>
      <c r="B7" s="1310"/>
      <c r="C7" s="1311"/>
      <c r="D7" s="604" t="s">
        <v>509</v>
      </c>
      <c r="E7" s="604" t="s">
        <v>510</v>
      </c>
      <c r="F7" s="606" t="s">
        <v>511</v>
      </c>
      <c r="G7" s="1315"/>
    </row>
    <row r="8" spans="1:7" s="611" customFormat="1" ht="36">
      <c r="A8" s="607" t="s">
        <v>512</v>
      </c>
      <c r="B8" s="608">
        <v>0</v>
      </c>
      <c r="C8" s="609">
        <v>454365007</v>
      </c>
      <c r="D8" s="609">
        <v>403378237</v>
      </c>
      <c r="E8" s="609">
        <v>38254025</v>
      </c>
      <c r="F8" s="609">
        <v>12732745</v>
      </c>
      <c r="G8" s="610" t="s">
        <v>513</v>
      </c>
    </row>
    <row r="9" spans="1:7" s="613" customFormat="1" ht="37.5" customHeight="1">
      <c r="A9" s="607" t="s">
        <v>514</v>
      </c>
      <c r="B9" s="608" t="s">
        <v>515</v>
      </c>
      <c r="C9" s="612">
        <v>448105326</v>
      </c>
      <c r="D9" s="612">
        <v>401709844</v>
      </c>
      <c r="E9" s="612">
        <v>35466178</v>
      </c>
      <c r="F9" s="612">
        <v>10929304</v>
      </c>
      <c r="G9" s="610" t="s">
        <v>516</v>
      </c>
    </row>
    <row r="10" spans="1:7" s="611" customFormat="1" ht="39.75" customHeight="1">
      <c r="A10" s="607" t="s">
        <v>517</v>
      </c>
      <c r="B10" s="614">
        <v>86</v>
      </c>
      <c r="C10" s="612">
        <v>447881858</v>
      </c>
      <c r="D10" s="612">
        <v>401492143</v>
      </c>
      <c r="E10" s="612">
        <v>35460411</v>
      </c>
      <c r="F10" s="612">
        <v>10929304</v>
      </c>
      <c r="G10" s="615" t="s">
        <v>480</v>
      </c>
    </row>
    <row r="11" spans="1:7" s="619" customFormat="1" ht="12">
      <c r="A11" s="616" t="s">
        <v>518</v>
      </c>
      <c r="B11" s="617"/>
      <c r="C11" s="618" t="s">
        <v>519</v>
      </c>
      <c r="D11" s="618" t="s">
        <v>519</v>
      </c>
      <c r="E11" s="618" t="s">
        <v>519</v>
      </c>
      <c r="F11" s="618" t="s">
        <v>519</v>
      </c>
      <c r="G11" s="616" t="s">
        <v>520</v>
      </c>
    </row>
    <row r="12" spans="1:7" s="619" customFormat="1" ht="24.75" customHeight="1">
      <c r="A12" s="620" t="s">
        <v>521</v>
      </c>
      <c r="B12" s="617" t="s">
        <v>522</v>
      </c>
      <c r="C12" s="618">
        <v>380540184</v>
      </c>
      <c r="D12" s="618">
        <v>342357808</v>
      </c>
      <c r="E12" s="618">
        <v>28761004</v>
      </c>
      <c r="F12" s="618">
        <v>9421372</v>
      </c>
      <c r="G12" s="621" t="s">
        <v>481</v>
      </c>
    </row>
    <row r="13" spans="1:7" s="619" customFormat="1" ht="24">
      <c r="A13" s="620" t="s">
        <v>523</v>
      </c>
      <c r="B13" s="617" t="s">
        <v>524</v>
      </c>
      <c r="C13" s="618">
        <v>66563263</v>
      </c>
      <c r="D13" s="618">
        <v>63907965</v>
      </c>
      <c r="E13" s="618">
        <v>2419693</v>
      </c>
      <c r="F13" s="618">
        <v>235605</v>
      </c>
      <c r="G13" s="621" t="s">
        <v>525</v>
      </c>
    </row>
    <row r="14" spans="1:7" s="619" customFormat="1" ht="36">
      <c r="A14" s="620" t="s">
        <v>526</v>
      </c>
      <c r="B14" s="617" t="s">
        <v>527</v>
      </c>
      <c r="C14" s="618">
        <v>38580860</v>
      </c>
      <c r="D14" s="618">
        <v>36974993</v>
      </c>
      <c r="E14" s="618">
        <v>1508789</v>
      </c>
      <c r="F14" s="618">
        <v>97078</v>
      </c>
      <c r="G14" s="621" t="s">
        <v>528</v>
      </c>
    </row>
    <row r="15" spans="1:7" s="619" customFormat="1" ht="12">
      <c r="A15" s="620" t="s">
        <v>529</v>
      </c>
      <c r="B15" s="617" t="s">
        <v>530</v>
      </c>
      <c r="C15" s="618">
        <v>21918588</v>
      </c>
      <c r="D15" s="618">
        <v>12677571</v>
      </c>
      <c r="E15" s="618">
        <v>6707281</v>
      </c>
      <c r="F15" s="618">
        <v>2533736</v>
      </c>
      <c r="G15" s="621" t="s">
        <v>531</v>
      </c>
    </row>
    <row r="16" spans="1:7" s="619" customFormat="1" ht="24">
      <c r="A16" s="620" t="s">
        <v>532</v>
      </c>
      <c r="B16" s="617" t="s">
        <v>533</v>
      </c>
      <c r="C16" s="618">
        <v>12299017</v>
      </c>
      <c r="D16" s="618">
        <v>12047946</v>
      </c>
      <c r="E16" s="618">
        <v>234582</v>
      </c>
      <c r="F16" s="618">
        <v>16489</v>
      </c>
      <c r="G16" s="621" t="s">
        <v>534</v>
      </c>
    </row>
    <row r="17" spans="1:7" s="622" customFormat="1" ht="36">
      <c r="A17" s="620" t="s">
        <v>535</v>
      </c>
      <c r="B17" s="617" t="s">
        <v>536</v>
      </c>
      <c r="C17" s="618">
        <v>26079380</v>
      </c>
      <c r="D17" s="618">
        <v>24377781</v>
      </c>
      <c r="E17" s="618">
        <v>729671</v>
      </c>
      <c r="F17" s="618">
        <v>971928</v>
      </c>
      <c r="G17" s="621" t="s">
        <v>537</v>
      </c>
    </row>
    <row r="18" spans="1:7" s="622" customFormat="1" ht="12.75">
      <c r="A18" s="620" t="s">
        <v>538</v>
      </c>
      <c r="B18" s="617" t="s">
        <v>539</v>
      </c>
      <c r="C18" s="618">
        <v>215099076</v>
      </c>
      <c r="D18" s="618">
        <v>192371552</v>
      </c>
      <c r="E18" s="618">
        <v>17160988</v>
      </c>
      <c r="F18" s="618">
        <v>5566536</v>
      </c>
      <c r="G18" s="621" t="s">
        <v>540</v>
      </c>
    </row>
    <row r="19" spans="1:7" s="622" customFormat="1" ht="25.5" customHeight="1">
      <c r="A19" s="620" t="s">
        <v>541</v>
      </c>
      <c r="B19" s="617" t="s">
        <v>542</v>
      </c>
      <c r="C19" s="618">
        <v>33012209</v>
      </c>
      <c r="D19" s="618">
        <v>31101068</v>
      </c>
      <c r="E19" s="618">
        <v>1468559</v>
      </c>
      <c r="F19" s="618">
        <v>442582</v>
      </c>
      <c r="G19" s="621" t="s">
        <v>488</v>
      </c>
    </row>
    <row r="20" spans="1:7" s="622" customFormat="1" ht="24">
      <c r="A20" s="620" t="s">
        <v>543</v>
      </c>
      <c r="B20" s="617" t="s">
        <v>544</v>
      </c>
      <c r="C20" s="618">
        <v>11715468</v>
      </c>
      <c r="D20" s="618">
        <v>10569104</v>
      </c>
      <c r="E20" s="618">
        <v>821481</v>
      </c>
      <c r="F20" s="618">
        <v>324883</v>
      </c>
      <c r="G20" s="621" t="s">
        <v>489</v>
      </c>
    </row>
    <row r="21" spans="1:7" s="611" customFormat="1" ht="12.75">
      <c r="A21" s="620" t="s">
        <v>545</v>
      </c>
      <c r="B21" s="617" t="s">
        <v>546</v>
      </c>
      <c r="C21" s="618">
        <v>1900558</v>
      </c>
      <c r="D21" s="618">
        <v>1419784</v>
      </c>
      <c r="E21" s="618">
        <v>320007</v>
      </c>
      <c r="F21" s="618">
        <v>160767</v>
      </c>
      <c r="G21" s="621" t="s">
        <v>490</v>
      </c>
    </row>
    <row r="22" spans="1:7" s="623" customFormat="1" ht="31.5" customHeight="1">
      <c r="A22" s="620" t="s">
        <v>547</v>
      </c>
      <c r="B22" s="617" t="s">
        <v>548</v>
      </c>
      <c r="C22" s="618">
        <v>20713439</v>
      </c>
      <c r="D22" s="618">
        <v>16044379</v>
      </c>
      <c r="E22" s="618">
        <v>4089360</v>
      </c>
      <c r="F22" s="618">
        <v>579700</v>
      </c>
      <c r="G22" s="621" t="s">
        <v>491</v>
      </c>
    </row>
    <row r="23" spans="1:7" s="622" customFormat="1" ht="48">
      <c r="A23" s="615" t="s">
        <v>549</v>
      </c>
      <c r="B23" s="614">
        <v>87</v>
      </c>
      <c r="C23" s="612">
        <v>5767</v>
      </c>
      <c r="D23" s="624">
        <v>0</v>
      </c>
      <c r="E23" s="612">
        <v>5767</v>
      </c>
      <c r="F23" s="624">
        <v>0</v>
      </c>
      <c r="G23" s="615" t="s">
        <v>550</v>
      </c>
    </row>
    <row r="24" spans="1:7" s="622" customFormat="1" ht="12.75">
      <c r="A24" s="616" t="s">
        <v>518</v>
      </c>
      <c r="B24" s="617"/>
      <c r="C24" s="624"/>
      <c r="D24" s="624"/>
      <c r="E24" s="624"/>
      <c r="F24" s="624"/>
      <c r="G24" s="616" t="s">
        <v>520</v>
      </c>
    </row>
    <row r="25" spans="1:7" s="622" customFormat="1" ht="24">
      <c r="A25" s="625" t="s">
        <v>551</v>
      </c>
      <c r="B25" s="617" t="s">
        <v>552</v>
      </c>
      <c r="C25" s="624">
        <v>0</v>
      </c>
      <c r="D25" s="624">
        <v>0</v>
      </c>
      <c r="E25" s="624">
        <v>0</v>
      </c>
      <c r="F25" s="624">
        <v>0</v>
      </c>
      <c r="G25" s="621" t="s">
        <v>493</v>
      </c>
    </row>
    <row r="26" spans="1:7" s="622" customFormat="1" ht="60">
      <c r="A26" s="625" t="s">
        <v>553</v>
      </c>
      <c r="B26" s="617" t="s">
        <v>554</v>
      </c>
      <c r="C26" s="624">
        <v>0</v>
      </c>
      <c r="D26" s="624">
        <v>0</v>
      </c>
      <c r="E26" s="624">
        <v>0</v>
      </c>
      <c r="F26" s="624">
        <v>0</v>
      </c>
      <c r="G26" s="621" t="s">
        <v>494</v>
      </c>
    </row>
    <row r="27" spans="1:7" s="611" customFormat="1" ht="36">
      <c r="A27" s="625" t="s">
        <v>555</v>
      </c>
      <c r="B27" s="617" t="s">
        <v>556</v>
      </c>
      <c r="C27" s="624">
        <v>0</v>
      </c>
      <c r="D27" s="624">
        <v>0</v>
      </c>
      <c r="E27" s="624">
        <v>0</v>
      </c>
      <c r="F27" s="624">
        <v>0</v>
      </c>
      <c r="G27" s="621" t="s">
        <v>495</v>
      </c>
    </row>
    <row r="28" spans="1:7" s="623" customFormat="1" ht="15.75" customHeight="1">
      <c r="A28" s="626" t="s">
        <v>557</v>
      </c>
      <c r="B28" s="617" t="s">
        <v>558</v>
      </c>
      <c r="C28" s="618">
        <v>5767</v>
      </c>
      <c r="D28" s="624">
        <v>0</v>
      </c>
      <c r="E28" s="618">
        <v>5767</v>
      </c>
      <c r="F28" s="624">
        <v>0</v>
      </c>
      <c r="G28" s="621" t="s">
        <v>496</v>
      </c>
    </row>
    <row r="29" spans="1:7" s="622" customFormat="1" ht="48">
      <c r="A29" s="615" t="s">
        <v>559</v>
      </c>
      <c r="B29" s="614">
        <v>88</v>
      </c>
      <c r="C29" s="612">
        <v>217701</v>
      </c>
      <c r="D29" s="612">
        <v>217701</v>
      </c>
      <c r="E29" s="624">
        <v>0</v>
      </c>
      <c r="F29" s="624">
        <v>0</v>
      </c>
      <c r="G29" s="615" t="s">
        <v>560</v>
      </c>
    </row>
    <row r="30" spans="1:7" s="622" customFormat="1" ht="12.75">
      <c r="A30" s="616" t="s">
        <v>518</v>
      </c>
      <c r="B30" s="617"/>
      <c r="C30" s="618" t="s">
        <v>519</v>
      </c>
      <c r="D30" s="618" t="s">
        <v>519</v>
      </c>
      <c r="E30" s="624"/>
      <c r="F30" s="624"/>
      <c r="G30" s="616" t="s">
        <v>520</v>
      </c>
    </row>
    <row r="31" spans="1:7" s="622" customFormat="1" ht="36">
      <c r="A31" s="625" t="s">
        <v>561</v>
      </c>
      <c r="B31" s="617" t="s">
        <v>562</v>
      </c>
      <c r="C31" s="618">
        <v>200229</v>
      </c>
      <c r="D31" s="618">
        <v>200229</v>
      </c>
      <c r="E31" s="624">
        <v>0</v>
      </c>
      <c r="F31" s="624">
        <v>0</v>
      </c>
      <c r="G31" s="621" t="s">
        <v>498</v>
      </c>
    </row>
    <row r="32" spans="1:7" ht="24">
      <c r="A32" s="625" t="s">
        <v>563</v>
      </c>
      <c r="B32" s="617" t="s">
        <v>564</v>
      </c>
      <c r="C32" s="624">
        <v>0</v>
      </c>
      <c r="D32" s="624">
        <v>0</v>
      </c>
      <c r="E32" s="624">
        <v>0</v>
      </c>
      <c r="F32" s="624">
        <v>0</v>
      </c>
      <c r="G32" s="621" t="s">
        <v>499</v>
      </c>
    </row>
    <row r="33" spans="1:7" ht="36">
      <c r="A33" s="625" t="s">
        <v>565</v>
      </c>
      <c r="B33" s="617" t="s">
        <v>566</v>
      </c>
      <c r="C33" s="618">
        <v>17472</v>
      </c>
      <c r="D33" s="618">
        <v>17472</v>
      </c>
      <c r="E33" s="624">
        <v>0</v>
      </c>
      <c r="F33" s="624">
        <v>0</v>
      </c>
      <c r="G33" s="621" t="s">
        <v>500</v>
      </c>
    </row>
    <row r="34" spans="1:7" ht="36">
      <c r="A34" s="627" t="s">
        <v>567</v>
      </c>
      <c r="B34" s="608">
        <v>0</v>
      </c>
      <c r="C34" s="609">
        <v>6259681</v>
      </c>
      <c r="D34" s="609">
        <v>1668393</v>
      </c>
      <c r="E34" s="609">
        <v>2787847</v>
      </c>
      <c r="F34" s="609">
        <v>1803441</v>
      </c>
      <c r="G34" s="628" t="s">
        <v>568</v>
      </c>
    </row>
    <row r="35" spans="1:7" ht="12.75">
      <c r="A35" s="629" t="s">
        <v>569</v>
      </c>
      <c r="B35" s="630">
        <v>10</v>
      </c>
      <c r="C35" s="618">
        <v>6805</v>
      </c>
      <c r="D35" s="624">
        <v>0</v>
      </c>
      <c r="E35" s="618">
        <v>5216</v>
      </c>
      <c r="F35" s="618">
        <v>1589</v>
      </c>
      <c r="G35" s="631" t="s">
        <v>570</v>
      </c>
    </row>
    <row r="36" spans="1:7" ht="24">
      <c r="A36" s="629" t="s">
        <v>571</v>
      </c>
      <c r="B36" s="630">
        <v>18</v>
      </c>
      <c r="C36" s="618">
        <v>553</v>
      </c>
      <c r="D36" s="618">
        <v>533</v>
      </c>
      <c r="E36" s="618">
        <v>20</v>
      </c>
      <c r="F36" s="624">
        <v>0</v>
      </c>
      <c r="G36" s="631" t="s">
        <v>572</v>
      </c>
    </row>
    <row r="37" spans="1:7" ht="24">
      <c r="A37" s="629" t="s">
        <v>573</v>
      </c>
      <c r="B37" s="630">
        <v>21</v>
      </c>
      <c r="C37" s="618">
        <v>71</v>
      </c>
      <c r="D37" s="624">
        <v>0</v>
      </c>
      <c r="E37" s="618">
        <v>38</v>
      </c>
      <c r="F37" s="618">
        <v>33</v>
      </c>
      <c r="G37" s="631" t="s">
        <v>574</v>
      </c>
    </row>
    <row r="38" spans="1:7" ht="36">
      <c r="A38" s="629" t="s">
        <v>575</v>
      </c>
      <c r="B38" s="630">
        <v>38</v>
      </c>
      <c r="C38" s="618">
        <v>88</v>
      </c>
      <c r="D38" s="624">
        <v>0</v>
      </c>
      <c r="E38" s="624">
        <v>0</v>
      </c>
      <c r="F38" s="618">
        <v>88</v>
      </c>
      <c r="G38" s="631" t="s">
        <v>576</v>
      </c>
    </row>
    <row r="39" spans="1:7" ht="36">
      <c r="A39" s="629" t="s">
        <v>577</v>
      </c>
      <c r="B39" s="630">
        <v>46</v>
      </c>
      <c r="C39" s="618">
        <v>1643269</v>
      </c>
      <c r="D39" s="624">
        <v>0</v>
      </c>
      <c r="E39" s="618">
        <v>43269</v>
      </c>
      <c r="F39" s="618">
        <v>1600000</v>
      </c>
      <c r="G39" s="631" t="s">
        <v>578</v>
      </c>
    </row>
    <row r="40" spans="1:7" ht="36">
      <c r="A40" s="629" t="s">
        <v>579</v>
      </c>
      <c r="B40" s="630">
        <v>47</v>
      </c>
      <c r="C40" s="618">
        <v>3932105</v>
      </c>
      <c r="D40" s="618">
        <v>1588655</v>
      </c>
      <c r="E40" s="618">
        <v>2343377</v>
      </c>
      <c r="F40" s="618">
        <v>73</v>
      </c>
      <c r="G40" s="631" t="s">
        <v>580</v>
      </c>
    </row>
    <row r="41" spans="1:7" ht="24">
      <c r="A41" s="629" t="s">
        <v>581</v>
      </c>
      <c r="B41" s="630">
        <v>49</v>
      </c>
      <c r="C41" s="618">
        <v>598</v>
      </c>
      <c r="D41" s="624">
        <v>0</v>
      </c>
      <c r="E41" s="618">
        <v>400</v>
      </c>
      <c r="F41" s="618">
        <v>198</v>
      </c>
      <c r="G41" s="631" t="s">
        <v>582</v>
      </c>
    </row>
    <row r="42" spans="1:7" ht="12.75">
      <c r="A42" s="629" t="s">
        <v>583</v>
      </c>
      <c r="B42" s="630">
        <v>55</v>
      </c>
      <c r="C42" s="618">
        <v>8411</v>
      </c>
      <c r="D42" s="624">
        <v>0</v>
      </c>
      <c r="E42" s="618">
        <v>7600</v>
      </c>
      <c r="F42" s="618">
        <v>811</v>
      </c>
      <c r="G42" s="631" t="s">
        <v>584</v>
      </c>
    </row>
    <row r="43" spans="1:7" ht="24">
      <c r="A43" s="629" t="s">
        <v>585</v>
      </c>
      <c r="B43" s="630">
        <v>56</v>
      </c>
      <c r="C43" s="618">
        <v>9495</v>
      </c>
      <c r="D43" s="624">
        <v>0</v>
      </c>
      <c r="E43" s="618">
        <v>9490</v>
      </c>
      <c r="F43" s="618">
        <v>5</v>
      </c>
      <c r="G43" s="631" t="s">
        <v>586</v>
      </c>
    </row>
    <row r="44" spans="1:7" ht="12.75">
      <c r="A44" s="629" t="s">
        <v>587</v>
      </c>
      <c r="B44" s="630">
        <v>58</v>
      </c>
      <c r="C44" s="618">
        <v>584</v>
      </c>
      <c r="D44" s="624">
        <v>0</v>
      </c>
      <c r="E44" s="624">
        <v>0</v>
      </c>
      <c r="F44" s="618">
        <v>584</v>
      </c>
      <c r="G44" s="631" t="s">
        <v>588</v>
      </c>
    </row>
    <row r="45" spans="1:7" ht="12.75">
      <c r="A45" s="629" t="s">
        <v>589</v>
      </c>
      <c r="B45" s="630">
        <v>63</v>
      </c>
      <c r="C45" s="618">
        <v>268624</v>
      </c>
      <c r="D45" s="624">
        <v>0</v>
      </c>
      <c r="E45" s="618">
        <v>268624</v>
      </c>
      <c r="F45" s="624">
        <v>0</v>
      </c>
      <c r="G45" s="631" t="s">
        <v>590</v>
      </c>
    </row>
    <row r="46" spans="1:7" ht="24">
      <c r="A46" s="629" t="s">
        <v>591</v>
      </c>
      <c r="B46" s="630">
        <v>68</v>
      </c>
      <c r="C46" s="618">
        <v>96134</v>
      </c>
      <c r="D46" s="624">
        <v>0</v>
      </c>
      <c r="E46" s="618">
        <v>8346</v>
      </c>
      <c r="F46" s="618">
        <v>87788</v>
      </c>
      <c r="G46" s="631" t="s">
        <v>592</v>
      </c>
    </row>
    <row r="47" spans="1:7" ht="12.75">
      <c r="A47" s="629" t="s">
        <v>593</v>
      </c>
      <c r="B47" s="630">
        <v>77</v>
      </c>
      <c r="C47" s="618">
        <v>7384</v>
      </c>
      <c r="D47" s="624">
        <v>0</v>
      </c>
      <c r="E47" s="618">
        <v>1947</v>
      </c>
      <c r="F47" s="618">
        <v>5437</v>
      </c>
      <c r="G47" s="631" t="s">
        <v>594</v>
      </c>
    </row>
    <row r="48" spans="1:7" ht="24">
      <c r="A48" s="629" t="s">
        <v>595</v>
      </c>
      <c r="B48" s="630">
        <v>82</v>
      </c>
      <c r="C48" s="618">
        <v>17176</v>
      </c>
      <c r="D48" s="624">
        <v>0</v>
      </c>
      <c r="E48" s="618">
        <v>1328</v>
      </c>
      <c r="F48" s="618">
        <v>15848</v>
      </c>
      <c r="G48" s="631" t="s">
        <v>596</v>
      </c>
    </row>
    <row r="49" spans="1:7" ht="12.75">
      <c r="A49" s="629" t="s">
        <v>597</v>
      </c>
      <c r="B49" s="630">
        <v>85</v>
      </c>
      <c r="C49" s="632">
        <v>157501</v>
      </c>
      <c r="D49" s="632">
        <v>74522</v>
      </c>
      <c r="E49" s="632">
        <v>59416</v>
      </c>
      <c r="F49" s="632">
        <v>23563</v>
      </c>
      <c r="G49" s="631" t="s">
        <v>598</v>
      </c>
    </row>
    <row r="50" spans="1:7" ht="24">
      <c r="A50" s="629" t="s">
        <v>599</v>
      </c>
      <c r="B50" s="630">
        <v>93</v>
      </c>
      <c r="C50" s="618">
        <v>9593</v>
      </c>
      <c r="D50" s="624">
        <v>0</v>
      </c>
      <c r="E50" s="618">
        <v>9543</v>
      </c>
      <c r="F50" s="618">
        <v>50</v>
      </c>
      <c r="G50" s="631" t="s">
        <v>600</v>
      </c>
    </row>
    <row r="51" spans="1:7" ht="12.75">
      <c r="A51" s="633" t="s">
        <v>601</v>
      </c>
      <c r="B51" s="634">
        <v>96</v>
      </c>
      <c r="C51" s="635">
        <v>101290</v>
      </c>
      <c r="D51" s="635">
        <v>4683</v>
      </c>
      <c r="E51" s="635">
        <v>29233</v>
      </c>
      <c r="F51" s="635">
        <v>67374</v>
      </c>
      <c r="G51" s="636" t="s">
        <v>602</v>
      </c>
    </row>
  </sheetData>
  <sheetProtection/>
  <mergeCells count="10">
    <mergeCell ref="A1:G1"/>
    <mergeCell ref="A2:G2"/>
    <mergeCell ref="A3:G3"/>
    <mergeCell ref="A4:G4"/>
    <mergeCell ref="A5:G5"/>
    <mergeCell ref="A6:A7"/>
    <mergeCell ref="B6:B7"/>
    <mergeCell ref="C6:C7"/>
    <mergeCell ref="D6:F6"/>
    <mergeCell ref="G6:G7"/>
  </mergeCells>
  <printOptions horizontalCentered="1"/>
  <pageMargins left="0.5118110236220472" right="0.5118110236220472" top="0.7480314960629921" bottom="0.7086614173228347" header="0.31496062992125984" footer="0.31496062992125984"/>
  <pageSetup firstPageNumber="12" useFirstPageNumber="1" horizontalDpi="600" verticalDpi="600" orientation="landscape" paperSize="9"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dimension ref="A1:G45"/>
  <sheetViews>
    <sheetView zoomScalePageLayoutView="0" workbookViewId="0" topLeftCell="A1">
      <selection activeCell="C32" activeCellId="1" sqref="C7 C32"/>
    </sheetView>
  </sheetViews>
  <sheetFormatPr defaultColWidth="9.00390625" defaultRowHeight="16.5"/>
  <cols>
    <col min="1" max="1" width="31.625" style="601" customWidth="1"/>
    <col min="2" max="2" width="13.75390625" style="601" customWidth="1"/>
    <col min="3" max="3" width="11.875" style="601" customWidth="1"/>
    <col min="4" max="4" width="10.25390625" style="601" bestFit="1" customWidth="1"/>
    <col min="5" max="5" width="9.25390625" style="601" customWidth="1"/>
    <col min="6" max="6" width="10.875" style="601" bestFit="1" customWidth="1"/>
    <col min="7" max="7" width="31.375" style="601" customWidth="1"/>
    <col min="8" max="16384" width="9.00390625" style="601" customWidth="1"/>
  </cols>
  <sheetData>
    <row r="1" spans="1:7" s="613" customFormat="1" ht="28.5" customHeight="1">
      <c r="A1" s="1304" t="s">
        <v>603</v>
      </c>
      <c r="B1" s="1305"/>
      <c r="C1" s="1305"/>
      <c r="D1" s="1305"/>
      <c r="E1" s="1305"/>
      <c r="F1" s="1305"/>
      <c r="G1" s="1305"/>
    </row>
    <row r="2" spans="1:7" s="611" customFormat="1" ht="12.75">
      <c r="A2" s="1316"/>
      <c r="B2" s="1316"/>
      <c r="C2" s="1316"/>
      <c r="D2" s="1316"/>
      <c r="E2" s="1316"/>
      <c r="F2" s="1316"/>
      <c r="G2" s="1316"/>
    </row>
    <row r="3" spans="1:7" s="619" customFormat="1" ht="12.75">
      <c r="A3" s="1306" t="s">
        <v>604</v>
      </c>
      <c r="B3" s="1307"/>
      <c r="C3" s="1307"/>
      <c r="D3" s="1307"/>
      <c r="E3" s="1307"/>
      <c r="F3" s="1307"/>
      <c r="G3" s="1306"/>
    </row>
    <row r="4" spans="1:7" s="619" customFormat="1" ht="12">
      <c r="A4" s="1317" t="s">
        <v>505</v>
      </c>
      <c r="B4" s="1319" t="s">
        <v>506</v>
      </c>
      <c r="C4" s="1320" t="s">
        <v>507</v>
      </c>
      <c r="D4" s="1320" t="s">
        <v>605</v>
      </c>
      <c r="E4" s="1321"/>
      <c r="F4" s="1322"/>
      <c r="G4" s="1314"/>
    </row>
    <row r="5" spans="1:7" s="622" customFormat="1" ht="22.5">
      <c r="A5" s="1318"/>
      <c r="B5" s="1319"/>
      <c r="C5" s="1320"/>
      <c r="D5" s="637" t="s">
        <v>509</v>
      </c>
      <c r="E5" s="637" t="s">
        <v>606</v>
      </c>
      <c r="F5" s="638" t="s">
        <v>511</v>
      </c>
      <c r="G5" s="1315"/>
    </row>
    <row r="6" spans="1:7" s="622" customFormat="1" ht="36">
      <c r="A6" s="607" t="s">
        <v>512</v>
      </c>
      <c r="B6" s="608">
        <v>0</v>
      </c>
      <c r="C6" s="609">
        <v>85910977</v>
      </c>
      <c r="D6" s="609">
        <v>58878379</v>
      </c>
      <c r="E6" s="609">
        <v>14544613</v>
      </c>
      <c r="F6" s="609">
        <v>12487985</v>
      </c>
      <c r="G6" s="610" t="s">
        <v>513</v>
      </c>
    </row>
    <row r="7" spans="1:7" s="622" customFormat="1" ht="25.5" customHeight="1">
      <c r="A7" s="626" t="s">
        <v>514</v>
      </c>
      <c r="B7" s="608" t="s">
        <v>515</v>
      </c>
      <c r="C7" s="609">
        <v>85774004</v>
      </c>
      <c r="D7" s="609">
        <v>58873409</v>
      </c>
      <c r="E7" s="609">
        <v>14499808</v>
      </c>
      <c r="F7" s="609">
        <v>12400787</v>
      </c>
      <c r="G7" s="631" t="s">
        <v>516</v>
      </c>
    </row>
    <row r="8" spans="1:7" s="622" customFormat="1" ht="36">
      <c r="A8" s="607" t="s">
        <v>517</v>
      </c>
      <c r="B8" s="614">
        <v>86</v>
      </c>
      <c r="C8" s="609">
        <v>85771578</v>
      </c>
      <c r="D8" s="609">
        <v>58871282</v>
      </c>
      <c r="E8" s="609">
        <v>14499509</v>
      </c>
      <c r="F8" s="609">
        <v>12400787</v>
      </c>
      <c r="G8" s="615" t="s">
        <v>480</v>
      </c>
    </row>
    <row r="9" spans="1:7" s="611" customFormat="1" ht="12.75">
      <c r="A9" s="616" t="s">
        <v>518</v>
      </c>
      <c r="B9" s="617"/>
      <c r="C9" s="632" t="s">
        <v>519</v>
      </c>
      <c r="D9" s="632" t="s">
        <v>519</v>
      </c>
      <c r="E9" s="632" t="s">
        <v>519</v>
      </c>
      <c r="F9" s="632" t="s">
        <v>519</v>
      </c>
      <c r="G9" s="616" t="s">
        <v>520</v>
      </c>
    </row>
    <row r="10" spans="1:7" s="623" customFormat="1" ht="31.5" customHeight="1">
      <c r="A10" s="620" t="s">
        <v>521</v>
      </c>
      <c r="B10" s="617" t="s">
        <v>522</v>
      </c>
      <c r="C10" s="632">
        <v>6838081</v>
      </c>
      <c r="D10" s="632">
        <v>5388103</v>
      </c>
      <c r="E10" s="632">
        <v>675464</v>
      </c>
      <c r="F10" s="632">
        <v>774514</v>
      </c>
      <c r="G10" s="621" t="s">
        <v>481</v>
      </c>
    </row>
    <row r="11" spans="1:7" s="622" customFormat="1" ht="24">
      <c r="A11" s="620" t="s">
        <v>523</v>
      </c>
      <c r="B11" s="617" t="s">
        <v>524</v>
      </c>
      <c r="C11" s="632">
        <v>712759</v>
      </c>
      <c r="D11" s="632">
        <v>710219</v>
      </c>
      <c r="E11" s="632">
        <v>2540</v>
      </c>
      <c r="F11" s="639">
        <v>0</v>
      </c>
      <c r="G11" s="621" t="s">
        <v>525</v>
      </c>
    </row>
    <row r="12" spans="1:7" s="622" customFormat="1" ht="36">
      <c r="A12" s="620" t="s">
        <v>526</v>
      </c>
      <c r="B12" s="617" t="s">
        <v>527</v>
      </c>
      <c r="C12" s="632">
        <v>325638</v>
      </c>
      <c r="D12" s="632">
        <v>289138</v>
      </c>
      <c r="E12" s="632">
        <v>36500</v>
      </c>
      <c r="F12" s="639">
        <v>0</v>
      </c>
      <c r="G12" s="621" t="s">
        <v>528</v>
      </c>
    </row>
    <row r="13" spans="1:7" s="622" customFormat="1" ht="12.75">
      <c r="A13" s="620" t="s">
        <v>529</v>
      </c>
      <c r="B13" s="617" t="s">
        <v>530</v>
      </c>
      <c r="C13" s="632">
        <v>12343</v>
      </c>
      <c r="D13" s="632">
        <v>12343</v>
      </c>
      <c r="E13" s="639">
        <v>0</v>
      </c>
      <c r="F13" s="639">
        <v>0</v>
      </c>
      <c r="G13" s="621" t="s">
        <v>531</v>
      </c>
    </row>
    <row r="14" spans="1:7" s="622" customFormat="1" ht="24">
      <c r="A14" s="620" t="s">
        <v>532</v>
      </c>
      <c r="B14" s="617" t="s">
        <v>533</v>
      </c>
      <c r="C14" s="632">
        <v>24873</v>
      </c>
      <c r="D14" s="632">
        <v>24873</v>
      </c>
      <c r="E14" s="639">
        <v>0</v>
      </c>
      <c r="F14" s="639">
        <v>0</v>
      </c>
      <c r="G14" s="621" t="s">
        <v>534</v>
      </c>
    </row>
    <row r="15" spans="1:7" s="611" customFormat="1" ht="36">
      <c r="A15" s="620" t="s">
        <v>535</v>
      </c>
      <c r="B15" s="617" t="s">
        <v>536</v>
      </c>
      <c r="C15" s="639">
        <v>0</v>
      </c>
      <c r="D15" s="639">
        <v>0</v>
      </c>
      <c r="E15" s="639">
        <v>0</v>
      </c>
      <c r="F15" s="639">
        <v>0</v>
      </c>
      <c r="G15" s="621" t="s">
        <v>537</v>
      </c>
    </row>
    <row r="16" spans="1:7" s="623" customFormat="1" ht="15.75" customHeight="1">
      <c r="A16" s="620" t="s">
        <v>538</v>
      </c>
      <c r="B16" s="617" t="s">
        <v>539</v>
      </c>
      <c r="C16" s="632">
        <v>5762468</v>
      </c>
      <c r="D16" s="632">
        <v>4351530</v>
      </c>
      <c r="E16" s="632">
        <v>636424</v>
      </c>
      <c r="F16" s="632">
        <v>774514</v>
      </c>
      <c r="G16" s="621" t="s">
        <v>540</v>
      </c>
    </row>
    <row r="17" spans="1:7" s="622" customFormat="1" ht="24">
      <c r="A17" s="620" t="s">
        <v>541</v>
      </c>
      <c r="B17" s="617" t="s">
        <v>542</v>
      </c>
      <c r="C17" s="632">
        <v>70831955</v>
      </c>
      <c r="D17" s="632">
        <v>47934186</v>
      </c>
      <c r="E17" s="632">
        <v>11991051</v>
      </c>
      <c r="F17" s="632">
        <v>10906718</v>
      </c>
      <c r="G17" s="621" t="s">
        <v>488</v>
      </c>
    </row>
    <row r="18" spans="1:7" s="622" customFormat="1" ht="24">
      <c r="A18" s="620" t="s">
        <v>543</v>
      </c>
      <c r="B18" s="617" t="s">
        <v>544</v>
      </c>
      <c r="C18" s="632">
        <v>5591616</v>
      </c>
      <c r="D18" s="632">
        <v>4032524</v>
      </c>
      <c r="E18" s="632">
        <v>1093519</v>
      </c>
      <c r="F18" s="632">
        <v>465573</v>
      </c>
      <c r="G18" s="621" t="s">
        <v>489</v>
      </c>
    </row>
    <row r="19" spans="1:7" s="622" customFormat="1" ht="12.75">
      <c r="A19" s="620" t="s">
        <v>545</v>
      </c>
      <c r="B19" s="617" t="s">
        <v>546</v>
      </c>
      <c r="C19" s="632">
        <v>791828</v>
      </c>
      <c r="D19" s="632">
        <v>377706</v>
      </c>
      <c r="E19" s="632">
        <v>403919</v>
      </c>
      <c r="F19" s="632">
        <v>10203</v>
      </c>
      <c r="G19" s="621" t="s">
        <v>490</v>
      </c>
    </row>
    <row r="20" spans="1:7" ht="24">
      <c r="A20" s="620" t="s">
        <v>547</v>
      </c>
      <c r="B20" s="617" t="s">
        <v>548</v>
      </c>
      <c r="C20" s="632">
        <v>1718098</v>
      </c>
      <c r="D20" s="632">
        <v>1138763</v>
      </c>
      <c r="E20" s="632">
        <v>335556</v>
      </c>
      <c r="F20" s="632">
        <v>243779</v>
      </c>
      <c r="G20" s="621" t="s">
        <v>491</v>
      </c>
    </row>
    <row r="21" spans="1:7" ht="48">
      <c r="A21" s="615" t="s">
        <v>549</v>
      </c>
      <c r="B21" s="614">
        <v>87</v>
      </c>
      <c r="C21" s="639">
        <v>0</v>
      </c>
      <c r="D21" s="639">
        <v>0</v>
      </c>
      <c r="E21" s="639">
        <v>0</v>
      </c>
      <c r="F21" s="639">
        <v>0</v>
      </c>
      <c r="G21" s="615" t="s">
        <v>550</v>
      </c>
    </row>
    <row r="22" spans="1:7" ht="12.75">
      <c r="A22" s="616" t="s">
        <v>518</v>
      </c>
      <c r="B22" s="617"/>
      <c r="C22" s="639"/>
      <c r="D22" s="639"/>
      <c r="E22" s="639"/>
      <c r="F22" s="639"/>
      <c r="G22" s="616" t="s">
        <v>520</v>
      </c>
    </row>
    <row r="23" spans="1:7" ht="24">
      <c r="A23" s="625" t="s">
        <v>551</v>
      </c>
      <c r="B23" s="617" t="s">
        <v>552</v>
      </c>
      <c r="C23" s="639">
        <v>0</v>
      </c>
      <c r="D23" s="639">
        <v>0</v>
      </c>
      <c r="E23" s="639">
        <v>0</v>
      </c>
      <c r="F23" s="639">
        <v>0</v>
      </c>
      <c r="G23" s="621" t="s">
        <v>493</v>
      </c>
    </row>
    <row r="24" spans="1:7" ht="60">
      <c r="A24" s="625" t="s">
        <v>553</v>
      </c>
      <c r="B24" s="617" t="s">
        <v>554</v>
      </c>
      <c r="C24" s="639">
        <v>0</v>
      </c>
      <c r="D24" s="639">
        <v>0</v>
      </c>
      <c r="E24" s="639">
        <v>0</v>
      </c>
      <c r="F24" s="639">
        <v>0</v>
      </c>
      <c r="G24" s="621" t="s">
        <v>494</v>
      </c>
    </row>
    <row r="25" spans="1:7" ht="36">
      <c r="A25" s="625" t="s">
        <v>555</v>
      </c>
      <c r="B25" s="617" t="s">
        <v>556</v>
      </c>
      <c r="C25" s="639">
        <v>0</v>
      </c>
      <c r="D25" s="639">
        <v>0</v>
      </c>
      <c r="E25" s="639">
        <v>0</v>
      </c>
      <c r="F25" s="639">
        <v>0</v>
      </c>
      <c r="G25" s="621" t="s">
        <v>495</v>
      </c>
    </row>
    <row r="26" spans="1:7" ht="24">
      <c r="A26" s="626" t="s">
        <v>557</v>
      </c>
      <c r="B26" s="617" t="s">
        <v>558</v>
      </c>
      <c r="C26" s="639">
        <v>0</v>
      </c>
      <c r="D26" s="639">
        <v>0</v>
      </c>
      <c r="E26" s="639">
        <v>0</v>
      </c>
      <c r="F26" s="639">
        <v>0</v>
      </c>
      <c r="G26" s="621" t="s">
        <v>496</v>
      </c>
    </row>
    <row r="27" spans="1:7" ht="48">
      <c r="A27" s="615" t="s">
        <v>559</v>
      </c>
      <c r="B27" s="614">
        <v>88</v>
      </c>
      <c r="C27" s="609">
        <v>2426</v>
      </c>
      <c r="D27" s="609">
        <v>2127</v>
      </c>
      <c r="E27" s="609">
        <v>299</v>
      </c>
      <c r="F27" s="639">
        <v>0</v>
      </c>
      <c r="G27" s="615" t="s">
        <v>560</v>
      </c>
    </row>
    <row r="28" spans="1:7" ht="12.75">
      <c r="A28" s="616" t="s">
        <v>518</v>
      </c>
      <c r="B28" s="617"/>
      <c r="C28" s="632" t="s">
        <v>519</v>
      </c>
      <c r="D28" s="632" t="s">
        <v>519</v>
      </c>
      <c r="E28" s="632" t="s">
        <v>519</v>
      </c>
      <c r="F28" s="639"/>
      <c r="G28" s="616" t="s">
        <v>520</v>
      </c>
    </row>
    <row r="29" spans="1:7" ht="36">
      <c r="A29" s="625" t="s">
        <v>561</v>
      </c>
      <c r="B29" s="617" t="s">
        <v>562</v>
      </c>
      <c r="C29" s="632">
        <v>299</v>
      </c>
      <c r="D29" s="639">
        <v>0</v>
      </c>
      <c r="E29" s="632">
        <v>299</v>
      </c>
      <c r="F29" s="639">
        <v>0</v>
      </c>
      <c r="G29" s="621" t="s">
        <v>498</v>
      </c>
    </row>
    <row r="30" spans="1:7" ht="24">
      <c r="A30" s="625" t="s">
        <v>563</v>
      </c>
      <c r="B30" s="617" t="s">
        <v>564</v>
      </c>
      <c r="C30" s="632" t="s">
        <v>519</v>
      </c>
      <c r="D30" s="639">
        <v>0</v>
      </c>
      <c r="E30" s="639">
        <v>0</v>
      </c>
      <c r="F30" s="639">
        <v>0</v>
      </c>
      <c r="G30" s="621" t="s">
        <v>499</v>
      </c>
    </row>
    <row r="31" spans="1:7" ht="36">
      <c r="A31" s="625" t="s">
        <v>565</v>
      </c>
      <c r="B31" s="617" t="s">
        <v>566</v>
      </c>
      <c r="C31" s="632">
        <v>2127</v>
      </c>
      <c r="D31" s="632">
        <v>2127</v>
      </c>
      <c r="E31" s="639">
        <v>0</v>
      </c>
      <c r="F31" s="639">
        <v>0</v>
      </c>
      <c r="G31" s="621" t="s">
        <v>500</v>
      </c>
    </row>
    <row r="32" spans="1:7" ht="36">
      <c r="A32" s="627" t="s">
        <v>567</v>
      </c>
      <c r="B32" s="640" t="s">
        <v>607</v>
      </c>
      <c r="C32" s="609">
        <v>136973</v>
      </c>
      <c r="D32" s="609">
        <v>4970</v>
      </c>
      <c r="E32" s="609">
        <v>44805</v>
      </c>
      <c r="F32" s="609">
        <v>87198</v>
      </c>
      <c r="G32" s="628" t="s">
        <v>568</v>
      </c>
    </row>
    <row r="33" spans="1:7" ht="24">
      <c r="A33" s="629" t="s">
        <v>608</v>
      </c>
      <c r="B33" s="630">
        <v>20</v>
      </c>
      <c r="C33" s="632">
        <v>17100</v>
      </c>
      <c r="D33" s="639">
        <v>0</v>
      </c>
      <c r="E33" s="632">
        <v>10721</v>
      </c>
      <c r="F33" s="632">
        <v>6379</v>
      </c>
      <c r="G33" s="631" t="s">
        <v>609</v>
      </c>
    </row>
    <row r="34" spans="1:7" ht="24">
      <c r="A34" s="629" t="s">
        <v>610</v>
      </c>
      <c r="B34" s="630">
        <v>25</v>
      </c>
      <c r="C34" s="632">
        <v>575</v>
      </c>
      <c r="D34" s="639">
        <v>0</v>
      </c>
      <c r="E34" s="639">
        <v>0</v>
      </c>
      <c r="F34" s="632">
        <v>575</v>
      </c>
      <c r="G34" s="631" t="s">
        <v>611</v>
      </c>
    </row>
    <row r="35" spans="1:7" ht="12.75">
      <c r="A35" s="629" t="s">
        <v>612</v>
      </c>
      <c r="B35" s="630">
        <v>27</v>
      </c>
      <c r="C35" s="632">
        <v>1167</v>
      </c>
      <c r="D35" s="639">
        <v>0</v>
      </c>
      <c r="E35" s="639">
        <v>0</v>
      </c>
      <c r="F35" s="632">
        <v>1167</v>
      </c>
      <c r="G35" s="631" t="s">
        <v>613</v>
      </c>
    </row>
    <row r="36" spans="1:7" ht="12.75">
      <c r="A36" s="629" t="s">
        <v>614</v>
      </c>
      <c r="B36" s="630">
        <v>30</v>
      </c>
      <c r="C36" s="632">
        <v>2401</v>
      </c>
      <c r="D36" s="639">
        <v>0</v>
      </c>
      <c r="E36" s="639">
        <v>0</v>
      </c>
      <c r="F36" s="632">
        <v>2401</v>
      </c>
      <c r="G36" s="631" t="s">
        <v>615</v>
      </c>
    </row>
    <row r="37" spans="1:7" ht="12.75">
      <c r="A37" s="629" t="s">
        <v>616</v>
      </c>
      <c r="B37" s="630">
        <v>35</v>
      </c>
      <c r="C37" s="632">
        <v>2145</v>
      </c>
      <c r="D37" s="639">
        <v>0</v>
      </c>
      <c r="E37" s="639">
        <v>0</v>
      </c>
      <c r="F37" s="632">
        <v>2145</v>
      </c>
      <c r="G37" s="631" t="s">
        <v>617</v>
      </c>
    </row>
    <row r="38" spans="1:7" ht="24">
      <c r="A38" s="629" t="s">
        <v>618</v>
      </c>
      <c r="B38" s="630">
        <v>36</v>
      </c>
      <c r="C38" s="632">
        <v>296</v>
      </c>
      <c r="D38" s="639">
        <v>0</v>
      </c>
      <c r="E38" s="639">
        <v>0</v>
      </c>
      <c r="F38" s="632">
        <v>296</v>
      </c>
      <c r="G38" s="631" t="s">
        <v>619</v>
      </c>
    </row>
    <row r="39" spans="1:7" ht="12.75">
      <c r="A39" s="629" t="s">
        <v>620</v>
      </c>
      <c r="B39" s="630">
        <v>37</v>
      </c>
      <c r="C39" s="632">
        <v>245</v>
      </c>
      <c r="D39" s="639">
        <v>0</v>
      </c>
      <c r="E39" s="639">
        <v>0</v>
      </c>
      <c r="F39" s="632">
        <v>245</v>
      </c>
      <c r="G39" s="631" t="s">
        <v>621</v>
      </c>
    </row>
    <row r="40" spans="1:7" ht="24">
      <c r="A40" s="629" t="s">
        <v>622</v>
      </c>
      <c r="B40" s="630">
        <v>41</v>
      </c>
      <c r="C40" s="632">
        <v>420</v>
      </c>
      <c r="D40" s="632">
        <v>114</v>
      </c>
      <c r="E40" s="639">
        <v>0</v>
      </c>
      <c r="F40" s="632">
        <v>306</v>
      </c>
      <c r="G40" s="631" t="s">
        <v>623</v>
      </c>
    </row>
    <row r="41" spans="1:7" ht="36">
      <c r="A41" s="629" t="s">
        <v>579</v>
      </c>
      <c r="B41" s="630">
        <v>47</v>
      </c>
      <c r="C41" s="632">
        <v>23943</v>
      </c>
      <c r="D41" s="639">
        <v>0</v>
      </c>
      <c r="E41" s="632">
        <v>20931</v>
      </c>
      <c r="F41" s="632">
        <v>3012</v>
      </c>
      <c r="G41" s="631" t="s">
        <v>580</v>
      </c>
    </row>
    <row r="42" spans="1:7" ht="24">
      <c r="A42" s="629" t="s">
        <v>591</v>
      </c>
      <c r="B42" s="630">
        <v>68</v>
      </c>
      <c r="C42" s="632">
        <v>31505</v>
      </c>
      <c r="D42" s="639">
        <v>0</v>
      </c>
      <c r="E42" s="632">
        <v>2611</v>
      </c>
      <c r="F42" s="632">
        <v>28894</v>
      </c>
      <c r="G42" s="631" t="s">
        <v>592</v>
      </c>
    </row>
    <row r="43" spans="1:7" ht="12.75">
      <c r="A43" s="629" t="s">
        <v>593</v>
      </c>
      <c r="B43" s="630">
        <v>77</v>
      </c>
      <c r="C43" s="632">
        <v>42647</v>
      </c>
      <c r="D43" s="639">
        <v>0</v>
      </c>
      <c r="E43" s="632">
        <v>3982</v>
      </c>
      <c r="F43" s="632">
        <v>38665</v>
      </c>
      <c r="G43" s="631" t="s">
        <v>594</v>
      </c>
    </row>
    <row r="44" spans="1:7" ht="36">
      <c r="A44" s="629" t="s">
        <v>624</v>
      </c>
      <c r="B44" s="630">
        <v>81</v>
      </c>
      <c r="C44" s="632">
        <v>88</v>
      </c>
      <c r="D44" s="639">
        <v>0</v>
      </c>
      <c r="E44" s="639">
        <v>0</v>
      </c>
      <c r="F44" s="632">
        <v>88</v>
      </c>
      <c r="G44" s="631" t="s">
        <v>625</v>
      </c>
    </row>
    <row r="45" spans="1:7" ht="12.75">
      <c r="A45" s="633" t="s">
        <v>597</v>
      </c>
      <c r="B45" s="634">
        <v>85</v>
      </c>
      <c r="C45" s="641">
        <v>14441</v>
      </c>
      <c r="D45" s="641">
        <v>4856</v>
      </c>
      <c r="E45" s="641">
        <v>6560</v>
      </c>
      <c r="F45" s="641">
        <v>3025</v>
      </c>
      <c r="G45" s="636" t="s">
        <v>598</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15" useFirstPageNumber="1" horizontalDpi="600" verticalDpi="600" orientation="landscape" paperSize="9"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dimension ref="A1:G37"/>
  <sheetViews>
    <sheetView zoomScalePageLayoutView="0" workbookViewId="0" topLeftCell="A1">
      <selection activeCell="F48" sqref="F48"/>
    </sheetView>
  </sheetViews>
  <sheetFormatPr defaultColWidth="9.00390625" defaultRowHeight="16.5"/>
  <cols>
    <col min="1" max="1" width="32.25390625" style="601" customWidth="1"/>
    <col min="2" max="2" width="13.875" style="601" customWidth="1"/>
    <col min="3" max="3" width="10.875" style="601" customWidth="1"/>
    <col min="4" max="4" width="10.25390625" style="601" bestFit="1" customWidth="1"/>
    <col min="5" max="5" width="9.25390625" style="601" customWidth="1"/>
    <col min="6" max="6" width="10.875" style="601" bestFit="1" customWidth="1"/>
    <col min="7" max="7" width="32.50390625" style="601" customWidth="1"/>
    <col min="8" max="16384" width="9.00390625" style="601" customWidth="1"/>
  </cols>
  <sheetData>
    <row r="1" spans="1:7" s="611" customFormat="1" ht="30" customHeight="1">
      <c r="A1" s="1304" t="s">
        <v>626</v>
      </c>
      <c r="B1" s="1305"/>
      <c r="C1" s="1305"/>
      <c r="D1" s="1305"/>
      <c r="E1" s="1305"/>
      <c r="F1" s="1305"/>
      <c r="G1" s="1305"/>
    </row>
    <row r="2" spans="1:7" s="619" customFormat="1" ht="12.75">
      <c r="A2" s="1316"/>
      <c r="B2" s="1316"/>
      <c r="C2" s="1316"/>
      <c r="D2" s="1316"/>
      <c r="E2" s="1316"/>
      <c r="F2" s="1316"/>
      <c r="G2" s="1316"/>
    </row>
    <row r="3" spans="1:7" s="619" customFormat="1" ht="12.75">
      <c r="A3" s="1306" t="s">
        <v>604</v>
      </c>
      <c r="B3" s="1307"/>
      <c r="C3" s="1307"/>
      <c r="D3" s="1307"/>
      <c r="E3" s="1307"/>
      <c r="F3" s="1307"/>
      <c r="G3" s="1306"/>
    </row>
    <row r="4" spans="1:7" s="619" customFormat="1" ht="12" customHeight="1">
      <c r="A4" s="1317" t="s">
        <v>505</v>
      </c>
      <c r="B4" s="1319" t="s">
        <v>506</v>
      </c>
      <c r="C4" s="1320" t="s">
        <v>507</v>
      </c>
      <c r="D4" s="1320" t="s">
        <v>605</v>
      </c>
      <c r="E4" s="1321"/>
      <c r="F4" s="1322"/>
      <c r="G4" s="1323"/>
    </row>
    <row r="5" spans="1:7" s="619" customFormat="1" ht="22.5">
      <c r="A5" s="1318"/>
      <c r="B5" s="1319"/>
      <c r="C5" s="1320"/>
      <c r="D5" s="637" t="s">
        <v>509</v>
      </c>
      <c r="E5" s="637" t="s">
        <v>510</v>
      </c>
      <c r="F5" s="638" t="s">
        <v>511</v>
      </c>
      <c r="G5" s="1324"/>
    </row>
    <row r="6" spans="1:7" s="619" customFormat="1" ht="36">
      <c r="A6" s="607" t="s">
        <v>512</v>
      </c>
      <c r="B6" s="608">
        <v>0</v>
      </c>
      <c r="C6" s="609">
        <v>28049252</v>
      </c>
      <c r="D6" s="609">
        <v>16880484</v>
      </c>
      <c r="E6" s="609">
        <v>6694889</v>
      </c>
      <c r="F6" s="609">
        <v>4473879</v>
      </c>
      <c r="G6" s="610" t="s">
        <v>513</v>
      </c>
    </row>
    <row r="7" spans="1:7" s="619" customFormat="1" ht="36">
      <c r="A7" s="626" t="s">
        <v>514</v>
      </c>
      <c r="B7" s="608" t="s">
        <v>515</v>
      </c>
      <c r="C7" s="609">
        <v>27630007</v>
      </c>
      <c r="D7" s="609">
        <v>16880484</v>
      </c>
      <c r="E7" s="609">
        <v>6663816</v>
      </c>
      <c r="F7" s="609">
        <v>4085707</v>
      </c>
      <c r="G7" s="631" t="s">
        <v>516</v>
      </c>
    </row>
    <row r="8" spans="1:7" s="622" customFormat="1" ht="36">
      <c r="A8" s="607" t="s">
        <v>517</v>
      </c>
      <c r="B8" s="614">
        <v>86</v>
      </c>
      <c r="C8" s="609">
        <v>27630007</v>
      </c>
      <c r="D8" s="609">
        <v>16880484</v>
      </c>
      <c r="E8" s="609">
        <v>6663816</v>
      </c>
      <c r="F8" s="609">
        <v>4085707</v>
      </c>
      <c r="G8" s="615" t="s">
        <v>480</v>
      </c>
    </row>
    <row r="9" spans="1:7" s="622" customFormat="1" ht="12.75">
      <c r="A9" s="616" t="s">
        <v>518</v>
      </c>
      <c r="B9" s="617"/>
      <c r="C9" s="632" t="s">
        <v>519</v>
      </c>
      <c r="D9" s="632" t="s">
        <v>519</v>
      </c>
      <c r="E9" s="632" t="s">
        <v>519</v>
      </c>
      <c r="F9" s="632" t="s">
        <v>519</v>
      </c>
      <c r="G9" s="616" t="s">
        <v>520</v>
      </c>
    </row>
    <row r="10" spans="1:7" s="622" customFormat="1" ht="25.5" customHeight="1">
      <c r="A10" s="620" t="s">
        <v>521</v>
      </c>
      <c r="B10" s="617" t="s">
        <v>522</v>
      </c>
      <c r="C10" s="632">
        <v>492694</v>
      </c>
      <c r="D10" s="632">
        <v>23971</v>
      </c>
      <c r="E10" s="632">
        <v>324457</v>
      </c>
      <c r="F10" s="632">
        <v>144266</v>
      </c>
      <c r="G10" s="621" t="s">
        <v>481</v>
      </c>
    </row>
    <row r="11" spans="1:7" s="622" customFormat="1" ht="24">
      <c r="A11" s="620" t="s">
        <v>523</v>
      </c>
      <c r="B11" s="617" t="s">
        <v>524</v>
      </c>
      <c r="C11" s="632">
        <v>200159</v>
      </c>
      <c r="D11" s="639">
        <v>0</v>
      </c>
      <c r="E11" s="632">
        <v>179323</v>
      </c>
      <c r="F11" s="632">
        <v>20836</v>
      </c>
      <c r="G11" s="621" t="s">
        <v>525</v>
      </c>
    </row>
    <row r="12" spans="1:7" s="611" customFormat="1" ht="36">
      <c r="A12" s="620" t="s">
        <v>526</v>
      </c>
      <c r="B12" s="617" t="s">
        <v>527</v>
      </c>
      <c r="C12" s="632">
        <v>64558</v>
      </c>
      <c r="D12" s="639">
        <v>0</v>
      </c>
      <c r="E12" s="632">
        <v>64558</v>
      </c>
      <c r="F12" s="639">
        <v>0</v>
      </c>
      <c r="G12" s="621" t="s">
        <v>528</v>
      </c>
    </row>
    <row r="13" spans="1:7" s="623" customFormat="1" ht="31.5" customHeight="1">
      <c r="A13" s="620" t="s">
        <v>529</v>
      </c>
      <c r="B13" s="617" t="s">
        <v>530</v>
      </c>
      <c r="C13" s="639">
        <v>0</v>
      </c>
      <c r="D13" s="639">
        <v>0</v>
      </c>
      <c r="E13" s="639">
        <v>0</v>
      </c>
      <c r="F13" s="639">
        <v>0</v>
      </c>
      <c r="G13" s="621" t="s">
        <v>531</v>
      </c>
    </row>
    <row r="14" spans="1:7" s="622" customFormat="1" ht="24">
      <c r="A14" s="620" t="s">
        <v>532</v>
      </c>
      <c r="B14" s="617" t="s">
        <v>533</v>
      </c>
      <c r="C14" s="639">
        <v>0</v>
      </c>
      <c r="D14" s="639">
        <v>0</v>
      </c>
      <c r="E14" s="639">
        <v>0</v>
      </c>
      <c r="F14" s="639">
        <v>0</v>
      </c>
      <c r="G14" s="621" t="s">
        <v>534</v>
      </c>
    </row>
    <row r="15" spans="1:7" s="622" customFormat="1" ht="36">
      <c r="A15" s="620" t="s">
        <v>535</v>
      </c>
      <c r="B15" s="617" t="s">
        <v>536</v>
      </c>
      <c r="C15" s="632">
        <v>66615</v>
      </c>
      <c r="D15" s="632">
        <v>23971</v>
      </c>
      <c r="E15" s="632">
        <v>42644</v>
      </c>
      <c r="F15" s="639">
        <v>0</v>
      </c>
      <c r="G15" s="621" t="s">
        <v>537</v>
      </c>
    </row>
    <row r="16" spans="1:7" s="622" customFormat="1" ht="12.75">
      <c r="A16" s="620" t="s">
        <v>538</v>
      </c>
      <c r="B16" s="617" t="s">
        <v>539</v>
      </c>
      <c r="C16" s="632">
        <v>161362</v>
      </c>
      <c r="D16" s="639">
        <v>0</v>
      </c>
      <c r="E16" s="632">
        <v>37932</v>
      </c>
      <c r="F16" s="632">
        <v>123430</v>
      </c>
      <c r="G16" s="621" t="s">
        <v>540</v>
      </c>
    </row>
    <row r="17" spans="1:7" s="622" customFormat="1" ht="24">
      <c r="A17" s="620" t="s">
        <v>541</v>
      </c>
      <c r="B17" s="617" t="s">
        <v>542</v>
      </c>
      <c r="C17" s="632">
        <v>3981782</v>
      </c>
      <c r="D17" s="632">
        <v>3411642</v>
      </c>
      <c r="E17" s="632">
        <v>314775</v>
      </c>
      <c r="F17" s="632">
        <v>255365</v>
      </c>
      <c r="G17" s="621" t="s">
        <v>488</v>
      </c>
    </row>
    <row r="18" spans="1:7" s="611" customFormat="1" ht="24">
      <c r="A18" s="620" t="s">
        <v>543</v>
      </c>
      <c r="B18" s="617" t="s">
        <v>544</v>
      </c>
      <c r="C18" s="632">
        <v>19601530</v>
      </c>
      <c r="D18" s="632">
        <v>12315124</v>
      </c>
      <c r="E18" s="632">
        <v>4599824</v>
      </c>
      <c r="F18" s="632">
        <v>2686582</v>
      </c>
      <c r="G18" s="621" t="s">
        <v>489</v>
      </c>
    </row>
    <row r="19" spans="1:7" s="623" customFormat="1" ht="15.75" customHeight="1">
      <c r="A19" s="620" t="s">
        <v>545</v>
      </c>
      <c r="B19" s="617" t="s">
        <v>546</v>
      </c>
      <c r="C19" s="632">
        <v>324288</v>
      </c>
      <c r="D19" s="632">
        <v>60703</v>
      </c>
      <c r="E19" s="632">
        <v>52647</v>
      </c>
      <c r="F19" s="632">
        <v>210938</v>
      </c>
      <c r="G19" s="621" t="s">
        <v>490</v>
      </c>
    </row>
    <row r="20" spans="1:7" s="622" customFormat="1" ht="24">
      <c r="A20" s="620" t="s">
        <v>547</v>
      </c>
      <c r="B20" s="617" t="s">
        <v>548</v>
      </c>
      <c r="C20" s="632">
        <v>3229713</v>
      </c>
      <c r="D20" s="632">
        <v>1069044</v>
      </c>
      <c r="E20" s="632">
        <v>1372113</v>
      </c>
      <c r="F20" s="632">
        <v>788556</v>
      </c>
      <c r="G20" s="621" t="s">
        <v>491</v>
      </c>
    </row>
    <row r="21" spans="1:7" s="622" customFormat="1" ht="48">
      <c r="A21" s="615" t="s">
        <v>549</v>
      </c>
      <c r="B21" s="614">
        <v>87</v>
      </c>
      <c r="C21" s="642">
        <v>0</v>
      </c>
      <c r="D21" s="642">
        <v>0</v>
      </c>
      <c r="E21" s="642">
        <v>0</v>
      </c>
      <c r="F21" s="642">
        <v>0</v>
      </c>
      <c r="G21" s="615" t="s">
        <v>550</v>
      </c>
    </row>
    <row r="22" spans="1:7" s="622" customFormat="1" ht="12.75">
      <c r="A22" s="616" t="s">
        <v>518</v>
      </c>
      <c r="B22" s="617"/>
      <c r="C22" s="642"/>
      <c r="D22" s="642"/>
      <c r="E22" s="642"/>
      <c r="F22" s="642"/>
      <c r="G22" s="616" t="s">
        <v>520</v>
      </c>
    </row>
    <row r="23" spans="1:7" ht="24">
      <c r="A23" s="625" t="s">
        <v>551</v>
      </c>
      <c r="B23" s="617" t="s">
        <v>552</v>
      </c>
      <c r="C23" s="642">
        <v>0</v>
      </c>
      <c r="D23" s="642">
        <v>0</v>
      </c>
      <c r="E23" s="642">
        <v>0</v>
      </c>
      <c r="F23" s="642">
        <v>0</v>
      </c>
      <c r="G23" s="621" t="s">
        <v>493</v>
      </c>
    </row>
    <row r="24" spans="1:7" ht="60">
      <c r="A24" s="625" t="s">
        <v>553</v>
      </c>
      <c r="B24" s="617" t="s">
        <v>554</v>
      </c>
      <c r="C24" s="642">
        <v>0</v>
      </c>
      <c r="D24" s="642">
        <v>0</v>
      </c>
      <c r="E24" s="642">
        <v>0</v>
      </c>
      <c r="F24" s="642">
        <v>0</v>
      </c>
      <c r="G24" s="621" t="s">
        <v>494</v>
      </c>
    </row>
    <row r="25" spans="1:7" ht="36">
      <c r="A25" s="625" t="s">
        <v>555</v>
      </c>
      <c r="B25" s="617" t="s">
        <v>556</v>
      </c>
      <c r="C25" s="642">
        <v>0</v>
      </c>
      <c r="D25" s="642">
        <v>0</v>
      </c>
      <c r="E25" s="642">
        <v>0</v>
      </c>
      <c r="F25" s="642">
        <v>0</v>
      </c>
      <c r="G25" s="621" t="s">
        <v>495</v>
      </c>
    </row>
    <row r="26" spans="1:7" ht="19.5" customHeight="1">
      <c r="A26" s="626" t="s">
        <v>557</v>
      </c>
      <c r="B26" s="617" t="s">
        <v>558</v>
      </c>
      <c r="C26" s="642">
        <v>0</v>
      </c>
      <c r="D26" s="642">
        <v>0</v>
      </c>
      <c r="E26" s="642">
        <v>0</v>
      </c>
      <c r="F26" s="642">
        <v>0</v>
      </c>
      <c r="G26" s="621" t="s">
        <v>496</v>
      </c>
    </row>
    <row r="27" spans="1:7" ht="41.25" customHeight="1">
      <c r="A27" s="615" t="s">
        <v>559</v>
      </c>
      <c r="B27" s="614">
        <v>88</v>
      </c>
      <c r="C27" s="642">
        <v>0</v>
      </c>
      <c r="D27" s="642">
        <v>0</v>
      </c>
      <c r="E27" s="642">
        <v>0</v>
      </c>
      <c r="F27" s="642">
        <v>0</v>
      </c>
      <c r="G27" s="615" t="s">
        <v>560</v>
      </c>
    </row>
    <row r="28" spans="1:7" ht="12.75">
      <c r="A28" s="616" t="s">
        <v>518</v>
      </c>
      <c r="B28" s="617"/>
      <c r="C28" s="642"/>
      <c r="D28" s="642"/>
      <c r="E28" s="642"/>
      <c r="F28" s="642"/>
      <c r="G28" s="616" t="s">
        <v>520</v>
      </c>
    </row>
    <row r="29" spans="1:7" ht="36">
      <c r="A29" s="625" t="s">
        <v>561</v>
      </c>
      <c r="B29" s="617" t="s">
        <v>562</v>
      </c>
      <c r="C29" s="642">
        <v>0</v>
      </c>
      <c r="D29" s="642">
        <v>0</v>
      </c>
      <c r="E29" s="642">
        <v>0</v>
      </c>
      <c r="F29" s="642">
        <v>0</v>
      </c>
      <c r="G29" s="621" t="s">
        <v>498</v>
      </c>
    </row>
    <row r="30" spans="1:7" ht="24">
      <c r="A30" s="625" t="s">
        <v>563</v>
      </c>
      <c r="B30" s="617" t="s">
        <v>564</v>
      </c>
      <c r="C30" s="642">
        <v>0</v>
      </c>
      <c r="D30" s="642">
        <v>0</v>
      </c>
      <c r="E30" s="642">
        <v>0</v>
      </c>
      <c r="F30" s="642">
        <v>0</v>
      </c>
      <c r="G30" s="621" t="s">
        <v>499</v>
      </c>
    </row>
    <row r="31" spans="1:7" ht="36">
      <c r="A31" s="625" t="s">
        <v>565</v>
      </c>
      <c r="B31" s="617" t="s">
        <v>566</v>
      </c>
      <c r="C31" s="642">
        <v>0</v>
      </c>
      <c r="D31" s="642">
        <v>0</v>
      </c>
      <c r="E31" s="642">
        <v>0</v>
      </c>
      <c r="F31" s="642">
        <v>0</v>
      </c>
      <c r="G31" s="621" t="s">
        <v>500</v>
      </c>
    </row>
    <row r="32" spans="1:7" ht="36">
      <c r="A32" s="627" t="s">
        <v>567</v>
      </c>
      <c r="B32" s="640" t="s">
        <v>607</v>
      </c>
      <c r="C32" s="609">
        <v>419245</v>
      </c>
      <c r="D32" s="642">
        <v>0</v>
      </c>
      <c r="E32" s="609">
        <v>31073</v>
      </c>
      <c r="F32" s="609">
        <v>388172</v>
      </c>
      <c r="G32" s="628" t="s">
        <v>568</v>
      </c>
    </row>
    <row r="33" spans="1:7" ht="12.75">
      <c r="A33" s="629" t="s">
        <v>627</v>
      </c>
      <c r="B33" s="630">
        <v>14</v>
      </c>
      <c r="C33" s="632">
        <v>21050</v>
      </c>
      <c r="D33" s="642">
        <v>0</v>
      </c>
      <c r="E33" s="642">
        <v>0</v>
      </c>
      <c r="F33" s="632">
        <v>21050</v>
      </c>
      <c r="G33" s="631" t="s">
        <v>420</v>
      </c>
    </row>
    <row r="34" spans="1:7" ht="36">
      <c r="A34" s="629" t="s">
        <v>577</v>
      </c>
      <c r="B34" s="643">
        <v>46</v>
      </c>
      <c r="C34" s="632">
        <v>306809</v>
      </c>
      <c r="D34" s="642">
        <v>0</v>
      </c>
      <c r="E34" s="632">
        <v>4190</v>
      </c>
      <c r="F34" s="632">
        <v>302619</v>
      </c>
      <c r="G34" s="631" t="s">
        <v>578</v>
      </c>
    </row>
    <row r="35" spans="1:7" ht="24" customHeight="1">
      <c r="A35" s="629" t="s">
        <v>579</v>
      </c>
      <c r="B35" s="630">
        <v>47</v>
      </c>
      <c r="C35" s="632">
        <v>25443</v>
      </c>
      <c r="D35" s="642">
        <v>0</v>
      </c>
      <c r="E35" s="632">
        <v>25443</v>
      </c>
      <c r="F35" s="642">
        <v>0</v>
      </c>
      <c r="G35" s="631" t="s">
        <v>580</v>
      </c>
    </row>
    <row r="36" spans="1:7" ht="24">
      <c r="A36" s="621" t="s">
        <v>591</v>
      </c>
      <c r="B36" s="644">
        <v>68</v>
      </c>
      <c r="C36" s="632">
        <v>31410</v>
      </c>
      <c r="D36" s="642">
        <v>0</v>
      </c>
      <c r="E36" s="632">
        <v>1440</v>
      </c>
      <c r="F36" s="632">
        <v>29970</v>
      </c>
      <c r="G36" s="645" t="s">
        <v>592</v>
      </c>
    </row>
    <row r="37" spans="1:7" ht="12.75">
      <c r="A37" s="633" t="s">
        <v>593</v>
      </c>
      <c r="B37" s="646">
        <v>77</v>
      </c>
      <c r="C37" s="641">
        <v>34533</v>
      </c>
      <c r="D37" s="647">
        <v>0</v>
      </c>
      <c r="E37" s="647">
        <v>0</v>
      </c>
      <c r="F37" s="641">
        <v>34533</v>
      </c>
      <c r="G37" s="636" t="s">
        <v>594</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18" useFirstPageNumber="1" horizontalDpi="600" verticalDpi="600" orientation="landscape" paperSize="9"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dimension ref="A1:G41"/>
  <sheetViews>
    <sheetView zoomScalePageLayoutView="0" workbookViewId="0" topLeftCell="A1">
      <selection activeCell="F33" sqref="F33:F41"/>
    </sheetView>
  </sheetViews>
  <sheetFormatPr defaultColWidth="9.00390625" defaultRowHeight="16.5"/>
  <cols>
    <col min="1" max="1" width="31.625" style="601" customWidth="1"/>
    <col min="2" max="2" width="13.75390625" style="601" customWidth="1"/>
    <col min="3" max="3" width="11.875" style="601" customWidth="1"/>
    <col min="4" max="4" width="10.25390625" style="601" bestFit="1" customWidth="1"/>
    <col min="5" max="5" width="9.25390625" style="601" customWidth="1"/>
    <col min="6" max="6" width="10.875" style="601" bestFit="1" customWidth="1"/>
    <col min="7" max="7" width="31.375" style="601" customWidth="1"/>
    <col min="8" max="16384" width="9.00390625" style="601" customWidth="1"/>
  </cols>
  <sheetData>
    <row r="1" spans="1:7" s="611" customFormat="1" ht="30" customHeight="1">
      <c r="A1" s="1325" t="s">
        <v>628</v>
      </c>
      <c r="B1" s="1326"/>
      <c r="C1" s="1326"/>
      <c r="D1" s="1326"/>
      <c r="E1" s="1326"/>
      <c r="F1" s="1326"/>
      <c r="G1" s="1326"/>
    </row>
    <row r="2" spans="1:7" s="619" customFormat="1" ht="12.75">
      <c r="A2" s="1327"/>
      <c r="B2" s="1327"/>
      <c r="C2" s="1327"/>
      <c r="D2" s="1327"/>
      <c r="E2" s="1327"/>
      <c r="F2" s="1327"/>
      <c r="G2" s="1327"/>
    </row>
    <row r="3" spans="1:7" s="619" customFormat="1" ht="12.75">
      <c r="A3" s="1306" t="s">
        <v>629</v>
      </c>
      <c r="B3" s="1307"/>
      <c r="C3" s="1307"/>
      <c r="D3" s="1307"/>
      <c r="E3" s="1307"/>
      <c r="F3" s="1307"/>
      <c r="G3" s="1306"/>
    </row>
    <row r="4" spans="1:7" s="619" customFormat="1" ht="12">
      <c r="A4" s="1317" t="s">
        <v>505</v>
      </c>
      <c r="B4" s="1319" t="s">
        <v>506</v>
      </c>
      <c r="C4" s="1320" t="s">
        <v>507</v>
      </c>
      <c r="D4" s="1320" t="s">
        <v>605</v>
      </c>
      <c r="E4" s="1321"/>
      <c r="F4" s="1322"/>
      <c r="G4" s="1314"/>
    </row>
    <row r="5" spans="1:7" s="622" customFormat="1" ht="22.5">
      <c r="A5" s="1318"/>
      <c r="B5" s="1319"/>
      <c r="C5" s="1320"/>
      <c r="D5" s="637" t="s">
        <v>509</v>
      </c>
      <c r="E5" s="637" t="s">
        <v>510</v>
      </c>
      <c r="F5" s="638" t="s">
        <v>630</v>
      </c>
      <c r="G5" s="1315"/>
    </row>
    <row r="6" spans="1:7" s="622" customFormat="1" ht="36">
      <c r="A6" s="607" t="s">
        <v>512</v>
      </c>
      <c r="B6" s="608">
        <v>0</v>
      </c>
      <c r="C6" s="609">
        <v>20955137</v>
      </c>
      <c r="D6" s="609">
        <v>3128377</v>
      </c>
      <c r="E6" s="609">
        <v>14992857</v>
      </c>
      <c r="F6" s="609">
        <v>2833903</v>
      </c>
      <c r="G6" s="610" t="s">
        <v>513</v>
      </c>
    </row>
    <row r="7" spans="1:7" s="622" customFormat="1" ht="25.5" customHeight="1">
      <c r="A7" s="626" t="s">
        <v>514</v>
      </c>
      <c r="B7" s="608" t="s">
        <v>515</v>
      </c>
      <c r="C7" s="612">
        <v>20809735</v>
      </c>
      <c r="D7" s="612">
        <v>3128377</v>
      </c>
      <c r="E7" s="612">
        <v>14920918</v>
      </c>
      <c r="F7" s="612">
        <v>2760440</v>
      </c>
      <c r="G7" s="631" t="s">
        <v>516</v>
      </c>
    </row>
    <row r="8" spans="1:7" s="622" customFormat="1" ht="36">
      <c r="A8" s="607" t="s">
        <v>517</v>
      </c>
      <c r="B8" s="614">
        <v>86</v>
      </c>
      <c r="C8" s="612">
        <v>20809735</v>
      </c>
      <c r="D8" s="612">
        <v>3128377</v>
      </c>
      <c r="E8" s="612">
        <v>14920918</v>
      </c>
      <c r="F8" s="612">
        <v>2760440</v>
      </c>
      <c r="G8" s="615" t="s">
        <v>480</v>
      </c>
    </row>
    <row r="9" spans="1:7" s="611" customFormat="1" ht="12.75">
      <c r="A9" s="616" t="s">
        <v>518</v>
      </c>
      <c r="B9" s="617"/>
      <c r="C9" s="618" t="s">
        <v>519</v>
      </c>
      <c r="D9" s="618" t="s">
        <v>519</v>
      </c>
      <c r="E9" s="618" t="s">
        <v>519</v>
      </c>
      <c r="F9" s="624"/>
      <c r="G9" s="616" t="s">
        <v>520</v>
      </c>
    </row>
    <row r="10" spans="1:7" s="623" customFormat="1" ht="31.5" customHeight="1">
      <c r="A10" s="620" t="s">
        <v>521</v>
      </c>
      <c r="B10" s="617" t="s">
        <v>522</v>
      </c>
      <c r="C10" s="618">
        <v>118268</v>
      </c>
      <c r="D10" s="618">
        <v>106947</v>
      </c>
      <c r="E10" s="618">
        <v>11321</v>
      </c>
      <c r="F10" s="624">
        <v>0</v>
      </c>
      <c r="G10" s="621" t="s">
        <v>481</v>
      </c>
    </row>
    <row r="11" spans="1:7" s="622" customFormat="1" ht="24">
      <c r="A11" s="620" t="s">
        <v>523</v>
      </c>
      <c r="B11" s="617" t="s">
        <v>524</v>
      </c>
      <c r="C11" s="618">
        <v>110879</v>
      </c>
      <c r="D11" s="618">
        <v>106947</v>
      </c>
      <c r="E11" s="618">
        <v>3932</v>
      </c>
      <c r="F11" s="624">
        <v>0</v>
      </c>
      <c r="G11" s="621" t="s">
        <v>525</v>
      </c>
    </row>
    <row r="12" spans="1:7" s="622" customFormat="1" ht="36">
      <c r="A12" s="620" t="s">
        <v>526</v>
      </c>
      <c r="B12" s="617" t="s">
        <v>527</v>
      </c>
      <c r="C12" s="618">
        <v>4898</v>
      </c>
      <c r="D12" s="624">
        <v>0</v>
      </c>
      <c r="E12" s="618">
        <v>4898</v>
      </c>
      <c r="F12" s="624">
        <v>0</v>
      </c>
      <c r="G12" s="621" t="s">
        <v>528</v>
      </c>
    </row>
    <row r="13" spans="1:7" s="622" customFormat="1" ht="12.75">
      <c r="A13" s="620" t="s">
        <v>529</v>
      </c>
      <c r="B13" s="617" t="s">
        <v>530</v>
      </c>
      <c r="C13" s="618" t="s">
        <v>519</v>
      </c>
      <c r="D13" s="624">
        <v>0</v>
      </c>
      <c r="E13" s="624">
        <v>0</v>
      </c>
      <c r="F13" s="624">
        <v>0</v>
      </c>
      <c r="G13" s="621" t="s">
        <v>531</v>
      </c>
    </row>
    <row r="14" spans="1:7" s="622" customFormat="1" ht="24">
      <c r="A14" s="620" t="s">
        <v>532</v>
      </c>
      <c r="B14" s="617" t="s">
        <v>533</v>
      </c>
      <c r="C14" s="618" t="s">
        <v>519</v>
      </c>
      <c r="D14" s="624">
        <v>0</v>
      </c>
      <c r="E14" s="624">
        <v>0</v>
      </c>
      <c r="F14" s="624">
        <v>0</v>
      </c>
      <c r="G14" s="621" t="s">
        <v>534</v>
      </c>
    </row>
    <row r="15" spans="1:7" s="611" customFormat="1" ht="36">
      <c r="A15" s="620" t="s">
        <v>535</v>
      </c>
      <c r="B15" s="617" t="s">
        <v>536</v>
      </c>
      <c r="C15" s="618">
        <v>2365</v>
      </c>
      <c r="D15" s="624">
        <v>0</v>
      </c>
      <c r="E15" s="618">
        <v>2365</v>
      </c>
      <c r="F15" s="624">
        <v>0</v>
      </c>
      <c r="G15" s="621" t="s">
        <v>537</v>
      </c>
    </row>
    <row r="16" spans="1:7" s="623" customFormat="1" ht="15.75" customHeight="1">
      <c r="A16" s="620" t="s">
        <v>538</v>
      </c>
      <c r="B16" s="617" t="s">
        <v>539</v>
      </c>
      <c r="C16" s="618">
        <v>126</v>
      </c>
      <c r="D16" s="624">
        <v>0</v>
      </c>
      <c r="E16" s="618">
        <v>126</v>
      </c>
      <c r="F16" s="624">
        <v>0</v>
      </c>
      <c r="G16" s="621" t="s">
        <v>540</v>
      </c>
    </row>
    <row r="17" spans="1:7" s="622" customFormat="1" ht="24">
      <c r="A17" s="620" t="s">
        <v>541</v>
      </c>
      <c r="B17" s="617" t="s">
        <v>542</v>
      </c>
      <c r="C17" s="618">
        <v>21495</v>
      </c>
      <c r="D17" s="624">
        <v>0</v>
      </c>
      <c r="E17" s="618">
        <v>21492</v>
      </c>
      <c r="F17" s="618">
        <v>3</v>
      </c>
      <c r="G17" s="621" t="s">
        <v>488</v>
      </c>
    </row>
    <row r="18" spans="1:7" s="622" customFormat="1" ht="24">
      <c r="A18" s="620" t="s">
        <v>543</v>
      </c>
      <c r="B18" s="617" t="s">
        <v>544</v>
      </c>
      <c r="C18" s="618">
        <v>293350</v>
      </c>
      <c r="D18" s="624">
        <v>0</v>
      </c>
      <c r="E18" s="618">
        <v>173947</v>
      </c>
      <c r="F18" s="618">
        <v>119403</v>
      </c>
      <c r="G18" s="621" t="s">
        <v>489</v>
      </c>
    </row>
    <row r="19" spans="1:7" s="622" customFormat="1" ht="12.75">
      <c r="A19" s="620" t="s">
        <v>545</v>
      </c>
      <c r="B19" s="617" t="s">
        <v>546</v>
      </c>
      <c r="C19" s="618">
        <v>20306829</v>
      </c>
      <c r="D19" s="618">
        <v>3021430</v>
      </c>
      <c r="E19" s="618">
        <v>14673373</v>
      </c>
      <c r="F19" s="618">
        <v>2612026</v>
      </c>
      <c r="G19" s="621" t="s">
        <v>490</v>
      </c>
    </row>
    <row r="20" spans="1:7" ht="24">
      <c r="A20" s="620" t="s">
        <v>547</v>
      </c>
      <c r="B20" s="617" t="s">
        <v>548</v>
      </c>
      <c r="C20" s="618">
        <v>69793</v>
      </c>
      <c r="D20" s="624">
        <v>0</v>
      </c>
      <c r="E20" s="618">
        <v>40785</v>
      </c>
      <c r="F20" s="618">
        <v>29008</v>
      </c>
      <c r="G20" s="621" t="s">
        <v>491</v>
      </c>
    </row>
    <row r="21" spans="1:7" ht="48">
      <c r="A21" s="615" t="s">
        <v>549</v>
      </c>
      <c r="B21" s="614">
        <v>87</v>
      </c>
      <c r="C21" s="624">
        <v>0</v>
      </c>
      <c r="D21" s="624">
        <v>0</v>
      </c>
      <c r="E21" s="624">
        <v>0</v>
      </c>
      <c r="F21" s="624">
        <v>0</v>
      </c>
      <c r="G21" s="615" t="s">
        <v>550</v>
      </c>
    </row>
    <row r="22" spans="1:7" ht="12.75">
      <c r="A22" s="616" t="s">
        <v>518</v>
      </c>
      <c r="B22" s="617"/>
      <c r="C22" s="624"/>
      <c r="D22" s="624"/>
      <c r="E22" s="624"/>
      <c r="F22" s="624"/>
      <c r="G22" s="616" t="s">
        <v>520</v>
      </c>
    </row>
    <row r="23" spans="1:7" ht="24">
      <c r="A23" s="625" t="s">
        <v>551</v>
      </c>
      <c r="B23" s="617" t="s">
        <v>552</v>
      </c>
      <c r="C23" s="624">
        <v>0</v>
      </c>
      <c r="D23" s="624">
        <v>0</v>
      </c>
      <c r="E23" s="624">
        <v>0</v>
      </c>
      <c r="F23" s="624">
        <v>0</v>
      </c>
      <c r="G23" s="621" t="s">
        <v>493</v>
      </c>
    </row>
    <row r="24" spans="1:7" ht="60">
      <c r="A24" s="625" t="s">
        <v>553</v>
      </c>
      <c r="B24" s="617" t="s">
        <v>554</v>
      </c>
      <c r="C24" s="624">
        <v>0</v>
      </c>
      <c r="D24" s="624">
        <v>0</v>
      </c>
      <c r="E24" s="624">
        <v>0</v>
      </c>
      <c r="F24" s="624">
        <v>0</v>
      </c>
      <c r="G24" s="621" t="s">
        <v>494</v>
      </c>
    </row>
    <row r="25" spans="1:7" ht="36">
      <c r="A25" s="625" t="s">
        <v>555</v>
      </c>
      <c r="B25" s="617" t="s">
        <v>556</v>
      </c>
      <c r="C25" s="624">
        <v>0</v>
      </c>
      <c r="D25" s="624">
        <v>0</v>
      </c>
      <c r="E25" s="624">
        <v>0</v>
      </c>
      <c r="F25" s="624">
        <v>0</v>
      </c>
      <c r="G25" s="621" t="s">
        <v>495</v>
      </c>
    </row>
    <row r="26" spans="1:7" ht="24">
      <c r="A26" s="626" t="s">
        <v>557</v>
      </c>
      <c r="B26" s="617" t="s">
        <v>558</v>
      </c>
      <c r="C26" s="624">
        <v>0</v>
      </c>
      <c r="D26" s="624">
        <v>0</v>
      </c>
      <c r="E26" s="624">
        <v>0</v>
      </c>
      <c r="F26" s="624">
        <v>0</v>
      </c>
      <c r="G26" s="621" t="s">
        <v>496</v>
      </c>
    </row>
    <row r="27" spans="1:7" ht="48">
      <c r="A27" s="615" t="s">
        <v>559</v>
      </c>
      <c r="B27" s="614">
        <v>88</v>
      </c>
      <c r="C27" s="624">
        <v>0</v>
      </c>
      <c r="D27" s="624">
        <v>0</v>
      </c>
      <c r="E27" s="624">
        <v>0</v>
      </c>
      <c r="F27" s="624">
        <v>0</v>
      </c>
      <c r="G27" s="615" t="s">
        <v>560</v>
      </c>
    </row>
    <row r="28" spans="1:7" ht="12.75">
      <c r="A28" s="616" t="s">
        <v>518</v>
      </c>
      <c r="B28" s="617"/>
      <c r="C28" s="624"/>
      <c r="D28" s="624"/>
      <c r="E28" s="624"/>
      <c r="F28" s="624"/>
      <c r="G28" s="616" t="s">
        <v>520</v>
      </c>
    </row>
    <row r="29" spans="1:7" ht="36">
      <c r="A29" s="625" t="s">
        <v>561</v>
      </c>
      <c r="B29" s="617" t="s">
        <v>562</v>
      </c>
      <c r="C29" s="624">
        <v>0</v>
      </c>
      <c r="D29" s="624">
        <v>0</v>
      </c>
      <c r="E29" s="624">
        <v>0</v>
      </c>
      <c r="F29" s="624">
        <v>0</v>
      </c>
      <c r="G29" s="621" t="s">
        <v>498</v>
      </c>
    </row>
    <row r="30" spans="1:7" ht="24">
      <c r="A30" s="625" t="s">
        <v>563</v>
      </c>
      <c r="B30" s="617" t="s">
        <v>564</v>
      </c>
      <c r="C30" s="624">
        <v>0</v>
      </c>
      <c r="D30" s="624">
        <v>0</v>
      </c>
      <c r="E30" s="624">
        <v>0</v>
      </c>
      <c r="F30" s="624">
        <v>0</v>
      </c>
      <c r="G30" s="621" t="s">
        <v>499</v>
      </c>
    </row>
    <row r="31" spans="1:7" ht="36">
      <c r="A31" s="625" t="s">
        <v>565</v>
      </c>
      <c r="B31" s="617" t="s">
        <v>566</v>
      </c>
      <c r="C31" s="624">
        <v>0</v>
      </c>
      <c r="D31" s="648">
        <v>0</v>
      </c>
      <c r="E31" s="624">
        <v>0</v>
      </c>
      <c r="F31" s="624">
        <v>0</v>
      </c>
      <c r="G31" s="621" t="s">
        <v>500</v>
      </c>
    </row>
    <row r="32" spans="1:7" ht="36">
      <c r="A32" s="627" t="s">
        <v>567</v>
      </c>
      <c r="B32" s="640" t="s">
        <v>607</v>
      </c>
      <c r="C32" s="609">
        <v>145402</v>
      </c>
      <c r="D32" s="649">
        <v>0</v>
      </c>
      <c r="E32" s="609">
        <v>71939</v>
      </c>
      <c r="F32" s="609">
        <v>73463</v>
      </c>
      <c r="G32" s="628" t="s">
        <v>568</v>
      </c>
    </row>
    <row r="33" spans="1:7" ht="24">
      <c r="A33" s="629" t="s">
        <v>573</v>
      </c>
      <c r="B33" s="630">
        <v>21</v>
      </c>
      <c r="C33" s="618">
        <v>42567</v>
      </c>
      <c r="D33" s="648">
        <v>0</v>
      </c>
      <c r="E33" s="618">
        <v>42567</v>
      </c>
      <c r="F33" s="648">
        <v>0</v>
      </c>
      <c r="G33" s="631" t="s">
        <v>574</v>
      </c>
    </row>
    <row r="34" spans="1:7" ht="12.75">
      <c r="A34" s="629" t="s">
        <v>631</v>
      </c>
      <c r="B34" s="630">
        <v>32</v>
      </c>
      <c r="C34" s="618">
        <v>7070</v>
      </c>
      <c r="D34" s="648">
        <v>0</v>
      </c>
      <c r="E34" s="648">
        <v>0</v>
      </c>
      <c r="F34" s="618">
        <v>7070</v>
      </c>
      <c r="G34" s="631" t="s">
        <v>632</v>
      </c>
    </row>
    <row r="35" spans="1:7" ht="48">
      <c r="A35" s="629" t="s">
        <v>633</v>
      </c>
      <c r="B35" s="630">
        <v>45</v>
      </c>
      <c r="C35" s="618">
        <v>7050</v>
      </c>
      <c r="D35" s="648">
        <v>0</v>
      </c>
      <c r="E35" s="648">
        <v>0</v>
      </c>
      <c r="F35" s="618">
        <v>7050</v>
      </c>
      <c r="G35" s="631" t="s">
        <v>634</v>
      </c>
    </row>
    <row r="36" spans="1:7" ht="36">
      <c r="A36" s="629" t="s">
        <v>577</v>
      </c>
      <c r="B36" s="630">
        <v>46</v>
      </c>
      <c r="C36" s="618">
        <v>363</v>
      </c>
      <c r="D36" s="648">
        <v>0</v>
      </c>
      <c r="E36" s="648">
        <v>0</v>
      </c>
      <c r="F36" s="618">
        <v>363</v>
      </c>
      <c r="G36" s="631" t="s">
        <v>578</v>
      </c>
    </row>
    <row r="37" spans="1:7" ht="36">
      <c r="A37" s="629" t="s">
        <v>579</v>
      </c>
      <c r="B37" s="630">
        <v>47</v>
      </c>
      <c r="C37" s="632">
        <v>21240</v>
      </c>
      <c r="D37" s="648">
        <v>0</v>
      </c>
      <c r="E37" s="632">
        <v>19140</v>
      </c>
      <c r="F37" s="632">
        <v>2100</v>
      </c>
      <c r="G37" s="631" t="s">
        <v>580</v>
      </c>
    </row>
    <row r="38" spans="1:7" ht="24">
      <c r="A38" s="629" t="s">
        <v>585</v>
      </c>
      <c r="B38" s="630">
        <v>56</v>
      </c>
      <c r="C38" s="618">
        <v>1725</v>
      </c>
      <c r="D38" s="648">
        <v>0</v>
      </c>
      <c r="E38" s="618">
        <v>1725</v>
      </c>
      <c r="F38" s="648">
        <v>0</v>
      </c>
      <c r="G38" s="631" t="s">
        <v>586</v>
      </c>
    </row>
    <row r="39" spans="1:7" ht="24">
      <c r="A39" s="629" t="s">
        <v>591</v>
      </c>
      <c r="B39" s="630">
        <v>68</v>
      </c>
      <c r="C39" s="618">
        <v>58930</v>
      </c>
      <c r="D39" s="648">
        <v>0</v>
      </c>
      <c r="E39" s="618">
        <v>8419</v>
      </c>
      <c r="F39" s="618">
        <v>50511</v>
      </c>
      <c r="G39" s="631" t="s">
        <v>592</v>
      </c>
    </row>
    <row r="40" spans="1:7" ht="12.75">
      <c r="A40" s="629" t="s">
        <v>593</v>
      </c>
      <c r="B40" s="630">
        <v>77</v>
      </c>
      <c r="C40" s="618">
        <v>6369</v>
      </c>
      <c r="D40" s="648">
        <v>0</v>
      </c>
      <c r="E40" s="648">
        <v>0</v>
      </c>
      <c r="F40" s="618">
        <v>6369</v>
      </c>
      <c r="G40" s="631" t="s">
        <v>594</v>
      </c>
    </row>
    <row r="41" spans="1:7" ht="12.75">
      <c r="A41" s="633" t="s">
        <v>601</v>
      </c>
      <c r="B41" s="634">
        <v>96</v>
      </c>
      <c r="C41" s="635">
        <v>88</v>
      </c>
      <c r="D41" s="650">
        <v>0</v>
      </c>
      <c r="E41" s="635">
        <v>88</v>
      </c>
      <c r="F41" s="650">
        <v>0</v>
      </c>
      <c r="G41" s="636" t="s">
        <v>602</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20" useFirstPageNumber="1" horizontalDpi="600" verticalDpi="600" orientation="landscape" paperSize="9"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dimension ref="A1:G43"/>
  <sheetViews>
    <sheetView zoomScalePageLayoutView="0" workbookViewId="0" topLeftCell="A1">
      <selection activeCell="E32" activeCellId="1" sqref="E7 E32"/>
    </sheetView>
  </sheetViews>
  <sheetFormatPr defaultColWidth="9.00390625" defaultRowHeight="16.5"/>
  <cols>
    <col min="1" max="1" width="32.875" style="603" customWidth="1"/>
    <col min="2" max="2" width="12.25390625" style="603" customWidth="1"/>
    <col min="3" max="3" width="10.125" style="603" customWidth="1"/>
    <col min="4" max="5" width="9.50390625" style="603" customWidth="1"/>
    <col min="6" max="6" width="10.25390625" style="603" customWidth="1"/>
    <col min="7" max="7" width="35.125" style="603" customWidth="1"/>
    <col min="8" max="16384" width="9.00390625" style="603" customWidth="1"/>
  </cols>
  <sheetData>
    <row r="1" spans="1:7" ht="28.5" customHeight="1">
      <c r="A1" s="1304" t="s">
        <v>635</v>
      </c>
      <c r="B1" s="1305"/>
      <c r="C1" s="1305"/>
      <c r="D1" s="1305"/>
      <c r="E1" s="1305"/>
      <c r="F1" s="1305"/>
      <c r="G1" s="1305"/>
    </row>
    <row r="2" spans="1:7" ht="12.75">
      <c r="A2" s="1305"/>
      <c r="B2" s="1305"/>
      <c r="C2" s="1305"/>
      <c r="D2" s="1305"/>
      <c r="E2" s="1305"/>
      <c r="F2" s="1305"/>
      <c r="G2" s="1305"/>
    </row>
    <row r="3" spans="1:7" ht="12.75" customHeight="1">
      <c r="A3" s="1307" t="s">
        <v>636</v>
      </c>
      <c r="B3" s="1307"/>
      <c r="C3" s="1307"/>
      <c r="D3" s="1307"/>
      <c r="E3" s="1307"/>
      <c r="F3" s="1307"/>
      <c r="G3" s="1307"/>
    </row>
    <row r="4" spans="1:7" ht="30" customHeight="1">
      <c r="A4" s="1308" t="s">
        <v>505</v>
      </c>
      <c r="B4" s="1310" t="s">
        <v>506</v>
      </c>
      <c r="C4" s="1311" t="s">
        <v>507</v>
      </c>
      <c r="D4" s="1311" t="s">
        <v>605</v>
      </c>
      <c r="E4" s="1312"/>
      <c r="F4" s="1313"/>
      <c r="G4" s="1328"/>
    </row>
    <row r="5" spans="1:7" ht="36.75" customHeight="1">
      <c r="A5" s="1309"/>
      <c r="B5" s="1310"/>
      <c r="C5" s="1311"/>
      <c r="D5" s="604" t="s">
        <v>509</v>
      </c>
      <c r="E5" s="604" t="s">
        <v>637</v>
      </c>
      <c r="F5" s="606" t="s">
        <v>511</v>
      </c>
      <c r="G5" s="1329"/>
    </row>
    <row r="6" spans="1:7" s="651" customFormat="1" ht="29.25" customHeight="1">
      <c r="A6" s="607" t="s">
        <v>512</v>
      </c>
      <c r="B6" s="608">
        <v>0</v>
      </c>
      <c r="C6" s="609">
        <v>90633526</v>
      </c>
      <c r="D6" s="609">
        <v>61501697</v>
      </c>
      <c r="E6" s="609">
        <v>20507508</v>
      </c>
      <c r="F6" s="609">
        <v>8624321</v>
      </c>
      <c r="G6" s="610" t="s">
        <v>513</v>
      </c>
    </row>
    <row r="7" spans="1:7" s="602" customFormat="1" ht="42.75" customHeight="1">
      <c r="A7" s="626" t="s">
        <v>514</v>
      </c>
      <c r="B7" s="608" t="s">
        <v>515</v>
      </c>
      <c r="C7" s="612">
        <v>90211852</v>
      </c>
      <c r="D7" s="612">
        <v>61404922</v>
      </c>
      <c r="E7" s="612">
        <v>20368715</v>
      </c>
      <c r="F7" s="612">
        <v>8438215</v>
      </c>
      <c r="G7" s="631" t="s">
        <v>516</v>
      </c>
    </row>
    <row r="8" spans="1:7" s="652" customFormat="1" ht="34.5" customHeight="1">
      <c r="A8" s="607" t="s">
        <v>517</v>
      </c>
      <c r="B8" s="614">
        <v>86</v>
      </c>
      <c r="C8" s="612">
        <v>90210242</v>
      </c>
      <c r="D8" s="612">
        <v>61404922</v>
      </c>
      <c r="E8" s="612">
        <v>20367105</v>
      </c>
      <c r="F8" s="612">
        <v>8438215</v>
      </c>
      <c r="G8" s="615" t="s">
        <v>480</v>
      </c>
    </row>
    <row r="9" spans="1:7" s="619" customFormat="1" ht="12">
      <c r="A9" s="616" t="s">
        <v>518</v>
      </c>
      <c r="B9" s="617"/>
      <c r="C9" s="618" t="s">
        <v>519</v>
      </c>
      <c r="D9" s="618" t="s">
        <v>519</v>
      </c>
      <c r="E9" s="618" t="s">
        <v>519</v>
      </c>
      <c r="F9" s="618" t="s">
        <v>519</v>
      </c>
      <c r="G9" s="616" t="s">
        <v>520</v>
      </c>
    </row>
    <row r="10" spans="1:7" s="619" customFormat="1" ht="12">
      <c r="A10" s="620" t="s">
        <v>521</v>
      </c>
      <c r="B10" s="617" t="s">
        <v>522</v>
      </c>
      <c r="C10" s="618">
        <v>2165004</v>
      </c>
      <c r="D10" s="618">
        <v>1526964</v>
      </c>
      <c r="E10" s="618">
        <v>606928</v>
      </c>
      <c r="F10" s="618">
        <v>31112</v>
      </c>
      <c r="G10" s="621" t="s">
        <v>481</v>
      </c>
    </row>
    <row r="11" spans="1:7" s="619" customFormat="1" ht="24">
      <c r="A11" s="620" t="s">
        <v>523</v>
      </c>
      <c r="B11" s="617" t="s">
        <v>524</v>
      </c>
      <c r="C11" s="618">
        <v>145714</v>
      </c>
      <c r="D11" s="618">
        <v>32889</v>
      </c>
      <c r="E11" s="618">
        <v>112825</v>
      </c>
      <c r="F11" s="624">
        <v>0</v>
      </c>
      <c r="G11" s="621" t="s">
        <v>525</v>
      </c>
    </row>
    <row r="12" spans="1:7" s="619" customFormat="1" ht="36">
      <c r="A12" s="620" t="s">
        <v>526</v>
      </c>
      <c r="B12" s="617" t="s">
        <v>527</v>
      </c>
      <c r="C12" s="618">
        <v>52128</v>
      </c>
      <c r="D12" s="618">
        <v>21395</v>
      </c>
      <c r="E12" s="618">
        <v>30733</v>
      </c>
      <c r="F12" s="624">
        <v>0</v>
      </c>
      <c r="G12" s="621" t="s">
        <v>528</v>
      </c>
    </row>
    <row r="13" spans="1:7" s="619" customFormat="1" ht="12">
      <c r="A13" s="620" t="s">
        <v>529</v>
      </c>
      <c r="B13" s="617" t="s">
        <v>530</v>
      </c>
      <c r="C13" s="618">
        <v>117307</v>
      </c>
      <c r="D13" s="618">
        <v>117307</v>
      </c>
      <c r="E13" s="624">
        <v>0</v>
      </c>
      <c r="F13" s="624">
        <v>0</v>
      </c>
      <c r="G13" s="621" t="s">
        <v>531</v>
      </c>
    </row>
    <row r="14" spans="1:7" s="619" customFormat="1" ht="27" customHeight="1">
      <c r="A14" s="620" t="s">
        <v>532</v>
      </c>
      <c r="B14" s="617" t="s">
        <v>533</v>
      </c>
      <c r="C14" s="624">
        <v>0</v>
      </c>
      <c r="D14" s="624">
        <v>0</v>
      </c>
      <c r="E14" s="624">
        <v>0</v>
      </c>
      <c r="F14" s="624">
        <v>0</v>
      </c>
      <c r="G14" s="621" t="s">
        <v>534</v>
      </c>
    </row>
    <row r="15" spans="1:7" s="652" customFormat="1" ht="36">
      <c r="A15" s="620" t="s">
        <v>535</v>
      </c>
      <c r="B15" s="617" t="s">
        <v>536</v>
      </c>
      <c r="C15" s="618">
        <v>651</v>
      </c>
      <c r="D15" s="624">
        <v>0</v>
      </c>
      <c r="E15" s="618">
        <v>651</v>
      </c>
      <c r="F15" s="624">
        <v>0</v>
      </c>
      <c r="G15" s="621" t="s">
        <v>537</v>
      </c>
    </row>
    <row r="16" spans="1:7" s="652" customFormat="1" ht="12.75">
      <c r="A16" s="620" t="s">
        <v>538</v>
      </c>
      <c r="B16" s="617" t="s">
        <v>539</v>
      </c>
      <c r="C16" s="618">
        <v>1849204</v>
      </c>
      <c r="D16" s="618">
        <v>1355373</v>
      </c>
      <c r="E16" s="618">
        <v>462719</v>
      </c>
      <c r="F16" s="618">
        <v>31112</v>
      </c>
      <c r="G16" s="621" t="s">
        <v>540</v>
      </c>
    </row>
    <row r="17" spans="1:7" s="652" customFormat="1" ht="28.5" customHeight="1">
      <c r="A17" s="620" t="s">
        <v>541</v>
      </c>
      <c r="B17" s="617" t="s">
        <v>542</v>
      </c>
      <c r="C17" s="618">
        <v>5827161</v>
      </c>
      <c r="D17" s="618">
        <v>5114628</v>
      </c>
      <c r="E17" s="618">
        <v>560615</v>
      </c>
      <c r="F17" s="618">
        <v>151918</v>
      </c>
      <c r="G17" s="621" t="s">
        <v>488</v>
      </c>
    </row>
    <row r="18" spans="1:7" s="652" customFormat="1" ht="24">
      <c r="A18" s="620" t="s">
        <v>543</v>
      </c>
      <c r="B18" s="617" t="s">
        <v>544</v>
      </c>
      <c r="C18" s="618">
        <v>1302993</v>
      </c>
      <c r="D18" s="618">
        <v>903157</v>
      </c>
      <c r="E18" s="618">
        <v>370184</v>
      </c>
      <c r="F18" s="618">
        <v>29652</v>
      </c>
      <c r="G18" s="621" t="s">
        <v>489</v>
      </c>
    </row>
    <row r="19" spans="1:7" s="653" customFormat="1" ht="12">
      <c r="A19" s="620" t="s">
        <v>545</v>
      </c>
      <c r="B19" s="617" t="s">
        <v>546</v>
      </c>
      <c r="C19" s="618">
        <v>294467</v>
      </c>
      <c r="D19" s="618">
        <v>144456</v>
      </c>
      <c r="E19" s="618">
        <v>141992</v>
      </c>
      <c r="F19" s="618">
        <v>8019</v>
      </c>
      <c r="G19" s="621" t="s">
        <v>490</v>
      </c>
    </row>
    <row r="20" spans="1:7" s="654" customFormat="1" ht="24">
      <c r="A20" s="620" t="s">
        <v>547</v>
      </c>
      <c r="B20" s="617" t="s">
        <v>548</v>
      </c>
      <c r="C20" s="618">
        <v>80620617</v>
      </c>
      <c r="D20" s="618">
        <v>53715717</v>
      </c>
      <c r="E20" s="618">
        <v>18687386</v>
      </c>
      <c r="F20" s="618">
        <v>8217514</v>
      </c>
      <c r="G20" s="621" t="s">
        <v>491</v>
      </c>
    </row>
    <row r="21" spans="1:7" s="619" customFormat="1" ht="48">
      <c r="A21" s="615" t="s">
        <v>549</v>
      </c>
      <c r="B21" s="614">
        <v>87</v>
      </c>
      <c r="C21" s="624">
        <v>0</v>
      </c>
      <c r="D21" s="624">
        <v>0</v>
      </c>
      <c r="E21" s="624">
        <v>0</v>
      </c>
      <c r="F21" s="624">
        <v>0</v>
      </c>
      <c r="G21" s="615" t="s">
        <v>550</v>
      </c>
    </row>
    <row r="22" spans="1:7" s="619" customFormat="1" ht="12">
      <c r="A22" s="616" t="s">
        <v>518</v>
      </c>
      <c r="B22" s="617"/>
      <c r="C22" s="624"/>
      <c r="D22" s="624"/>
      <c r="E22" s="624"/>
      <c r="F22" s="624"/>
      <c r="G22" s="616" t="s">
        <v>520</v>
      </c>
    </row>
    <row r="23" spans="1:7" s="619" customFormat="1" ht="24">
      <c r="A23" s="625" t="s">
        <v>551</v>
      </c>
      <c r="B23" s="617" t="s">
        <v>552</v>
      </c>
      <c r="C23" s="624">
        <v>0</v>
      </c>
      <c r="D23" s="624">
        <v>0</v>
      </c>
      <c r="E23" s="624">
        <v>0</v>
      </c>
      <c r="F23" s="624">
        <v>0</v>
      </c>
      <c r="G23" s="621" t="s">
        <v>493</v>
      </c>
    </row>
    <row r="24" spans="1:7" s="622" customFormat="1" ht="48">
      <c r="A24" s="625" t="s">
        <v>553</v>
      </c>
      <c r="B24" s="617" t="s">
        <v>554</v>
      </c>
      <c r="C24" s="624">
        <v>0</v>
      </c>
      <c r="D24" s="624">
        <v>0</v>
      </c>
      <c r="E24" s="624">
        <v>0</v>
      </c>
      <c r="F24" s="624">
        <v>0</v>
      </c>
      <c r="G24" s="621" t="s">
        <v>494</v>
      </c>
    </row>
    <row r="25" spans="1:7" s="655" customFormat="1" ht="36">
      <c r="A25" s="625" t="s">
        <v>555</v>
      </c>
      <c r="B25" s="617" t="s">
        <v>556</v>
      </c>
      <c r="C25" s="624">
        <v>0</v>
      </c>
      <c r="D25" s="624">
        <v>0</v>
      </c>
      <c r="E25" s="624">
        <v>0</v>
      </c>
      <c r="F25" s="624">
        <v>0</v>
      </c>
      <c r="G25" s="621" t="s">
        <v>495</v>
      </c>
    </row>
    <row r="26" spans="1:7" s="652" customFormat="1" ht="12.75">
      <c r="A26" s="626" t="s">
        <v>557</v>
      </c>
      <c r="B26" s="617" t="s">
        <v>558</v>
      </c>
      <c r="C26" s="624">
        <v>0</v>
      </c>
      <c r="D26" s="624">
        <v>0</v>
      </c>
      <c r="E26" s="624">
        <v>0</v>
      </c>
      <c r="F26" s="624">
        <v>0</v>
      </c>
      <c r="G26" s="621" t="s">
        <v>496</v>
      </c>
    </row>
    <row r="27" spans="1:7" ht="48">
      <c r="A27" s="615" t="s">
        <v>559</v>
      </c>
      <c r="B27" s="614">
        <v>88</v>
      </c>
      <c r="C27" s="612">
        <v>1610</v>
      </c>
      <c r="D27" s="624">
        <v>0</v>
      </c>
      <c r="E27" s="612">
        <v>1610</v>
      </c>
      <c r="F27" s="624">
        <v>0</v>
      </c>
      <c r="G27" s="615" t="s">
        <v>560</v>
      </c>
    </row>
    <row r="28" spans="1:7" ht="12.75">
      <c r="A28" s="616" t="s">
        <v>518</v>
      </c>
      <c r="B28" s="617"/>
      <c r="C28" s="624"/>
      <c r="D28" s="624"/>
      <c r="E28" s="624"/>
      <c r="F28" s="624"/>
      <c r="G28" s="616" t="s">
        <v>520</v>
      </c>
    </row>
    <row r="29" spans="1:7" ht="36">
      <c r="A29" s="625" t="s">
        <v>561</v>
      </c>
      <c r="B29" s="617" t="s">
        <v>562</v>
      </c>
      <c r="C29" s="624">
        <v>0</v>
      </c>
      <c r="D29" s="624">
        <v>0</v>
      </c>
      <c r="E29" s="624">
        <v>0</v>
      </c>
      <c r="F29" s="624">
        <v>0</v>
      </c>
      <c r="G29" s="621" t="s">
        <v>498</v>
      </c>
    </row>
    <row r="30" spans="1:7" ht="24">
      <c r="A30" s="625" t="s">
        <v>563</v>
      </c>
      <c r="B30" s="617" t="s">
        <v>564</v>
      </c>
      <c r="C30" s="624">
        <v>0</v>
      </c>
      <c r="D30" s="624">
        <v>0</v>
      </c>
      <c r="E30" s="624">
        <v>0</v>
      </c>
      <c r="F30" s="624">
        <v>0</v>
      </c>
      <c r="G30" s="621" t="s">
        <v>499</v>
      </c>
    </row>
    <row r="31" spans="1:7" ht="36">
      <c r="A31" s="625" t="s">
        <v>565</v>
      </c>
      <c r="B31" s="617" t="s">
        <v>566</v>
      </c>
      <c r="C31" s="618">
        <v>1610</v>
      </c>
      <c r="D31" s="624">
        <v>0</v>
      </c>
      <c r="E31" s="618">
        <v>1610</v>
      </c>
      <c r="F31" s="624">
        <v>0</v>
      </c>
      <c r="G31" s="621" t="s">
        <v>500</v>
      </c>
    </row>
    <row r="32" spans="1:7" ht="36">
      <c r="A32" s="627" t="s">
        <v>567</v>
      </c>
      <c r="B32" s="640" t="s">
        <v>607</v>
      </c>
      <c r="C32" s="609">
        <v>421674</v>
      </c>
      <c r="D32" s="609">
        <v>96775</v>
      </c>
      <c r="E32" s="609">
        <v>138793</v>
      </c>
      <c r="F32" s="609">
        <v>186106</v>
      </c>
      <c r="G32" s="628" t="s">
        <v>568</v>
      </c>
    </row>
    <row r="33" spans="1:7" ht="12.75">
      <c r="A33" s="629" t="s">
        <v>608</v>
      </c>
      <c r="B33" s="630">
        <v>20</v>
      </c>
      <c r="C33" s="618">
        <v>10025</v>
      </c>
      <c r="D33" s="624">
        <v>0</v>
      </c>
      <c r="E33" s="618">
        <v>5677</v>
      </c>
      <c r="F33" s="618">
        <v>4348</v>
      </c>
      <c r="G33" s="631" t="s">
        <v>609</v>
      </c>
    </row>
    <row r="34" spans="1:7" ht="24">
      <c r="A34" s="629" t="s">
        <v>573</v>
      </c>
      <c r="B34" s="630">
        <v>21</v>
      </c>
      <c r="C34" s="618">
        <v>183255</v>
      </c>
      <c r="D34" s="618">
        <v>85300</v>
      </c>
      <c r="E34" s="618">
        <v>97955</v>
      </c>
      <c r="F34" s="624">
        <v>0</v>
      </c>
      <c r="G34" s="631" t="s">
        <v>574</v>
      </c>
    </row>
    <row r="35" spans="1:7" ht="12.75">
      <c r="A35" s="629" t="s">
        <v>638</v>
      </c>
      <c r="B35" s="630">
        <v>43</v>
      </c>
      <c r="C35" s="618">
        <v>22</v>
      </c>
      <c r="D35" s="624">
        <v>0</v>
      </c>
      <c r="E35" s="618">
        <v>22</v>
      </c>
      <c r="F35" s="624">
        <v>0</v>
      </c>
      <c r="G35" s="631" t="s">
        <v>639</v>
      </c>
    </row>
    <row r="36" spans="1:7" ht="36">
      <c r="A36" s="629" t="s">
        <v>579</v>
      </c>
      <c r="B36" s="630">
        <v>47</v>
      </c>
      <c r="C36" s="618">
        <v>7012</v>
      </c>
      <c r="D36" s="624">
        <v>0</v>
      </c>
      <c r="E36" s="618">
        <v>6536</v>
      </c>
      <c r="F36" s="618">
        <v>476</v>
      </c>
      <c r="G36" s="631" t="s">
        <v>580</v>
      </c>
    </row>
    <row r="37" spans="1:7" ht="12.75">
      <c r="A37" s="629" t="s">
        <v>583</v>
      </c>
      <c r="B37" s="643">
        <v>55</v>
      </c>
      <c r="C37" s="632">
        <v>5526</v>
      </c>
      <c r="D37" s="624">
        <v>0</v>
      </c>
      <c r="E37" s="624">
        <v>0</v>
      </c>
      <c r="F37" s="632">
        <v>5526</v>
      </c>
      <c r="G37" s="631" t="s">
        <v>584</v>
      </c>
    </row>
    <row r="38" spans="1:7" ht="24">
      <c r="A38" s="629" t="s">
        <v>585</v>
      </c>
      <c r="B38" s="643">
        <v>56</v>
      </c>
      <c r="C38" s="632">
        <v>3404</v>
      </c>
      <c r="D38" s="624">
        <v>0</v>
      </c>
      <c r="E38" s="632">
        <v>3404</v>
      </c>
      <c r="F38" s="624">
        <v>0</v>
      </c>
      <c r="G38" s="631" t="s">
        <v>586</v>
      </c>
    </row>
    <row r="39" spans="1:7" ht="24">
      <c r="A39" s="629" t="s">
        <v>640</v>
      </c>
      <c r="B39" s="630">
        <v>66</v>
      </c>
      <c r="C39" s="618">
        <v>81500</v>
      </c>
      <c r="D39" s="624">
        <v>0</v>
      </c>
      <c r="E39" s="624">
        <v>0</v>
      </c>
      <c r="F39" s="618">
        <v>81500</v>
      </c>
      <c r="G39" s="631" t="s">
        <v>641</v>
      </c>
    </row>
    <row r="40" spans="1:7" ht="24">
      <c r="A40" s="629" t="s">
        <v>591</v>
      </c>
      <c r="B40" s="630">
        <v>68</v>
      </c>
      <c r="C40" s="632">
        <v>62379</v>
      </c>
      <c r="D40" s="632">
        <v>11475</v>
      </c>
      <c r="E40" s="632">
        <v>6648</v>
      </c>
      <c r="F40" s="632">
        <v>44256</v>
      </c>
      <c r="G40" s="631" t="s">
        <v>592</v>
      </c>
    </row>
    <row r="41" spans="1:7" ht="12.75">
      <c r="A41" s="629" t="s">
        <v>593</v>
      </c>
      <c r="B41" s="630">
        <v>77</v>
      </c>
      <c r="C41" s="618">
        <v>51815</v>
      </c>
      <c r="D41" s="648">
        <v>0</v>
      </c>
      <c r="E41" s="618">
        <v>1815</v>
      </c>
      <c r="F41" s="618">
        <v>50000</v>
      </c>
      <c r="G41" s="631" t="s">
        <v>594</v>
      </c>
    </row>
    <row r="42" spans="1:7" ht="12.75">
      <c r="A42" s="629" t="s">
        <v>597</v>
      </c>
      <c r="B42" s="630">
        <v>85</v>
      </c>
      <c r="C42" s="618">
        <v>15666</v>
      </c>
      <c r="D42" s="648">
        <v>0</v>
      </c>
      <c r="E42" s="618">
        <v>15666</v>
      </c>
      <c r="F42" s="648">
        <v>0</v>
      </c>
      <c r="G42" s="631" t="s">
        <v>598</v>
      </c>
    </row>
    <row r="43" spans="1:7" ht="12.75">
      <c r="A43" s="633" t="s">
        <v>601</v>
      </c>
      <c r="B43" s="634">
        <v>96</v>
      </c>
      <c r="C43" s="635">
        <v>1070</v>
      </c>
      <c r="D43" s="650">
        <v>0</v>
      </c>
      <c r="E43" s="635">
        <v>1070</v>
      </c>
      <c r="F43" s="650">
        <v>0</v>
      </c>
      <c r="G43" s="636" t="s">
        <v>602</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874015748031497" bottom="0.7874015748031497" header="0.5118110236220472" footer="0.5118110236220472"/>
  <pageSetup firstPageNumber="23" useFirstPageNumber="1" horizontalDpi="600" verticalDpi="600" orientation="landscape" paperSize="9"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dimension ref="A1:G69"/>
  <sheetViews>
    <sheetView zoomScalePageLayoutView="0" workbookViewId="0" topLeftCell="A10">
      <selection activeCell="F8" sqref="F8"/>
    </sheetView>
  </sheetViews>
  <sheetFormatPr defaultColWidth="9.00390625" defaultRowHeight="16.5"/>
  <cols>
    <col min="1" max="1" width="33.125" style="601" customWidth="1"/>
    <col min="2" max="2" width="12.875" style="657" customWidth="1"/>
    <col min="3" max="3" width="14.375" style="601" customWidth="1"/>
    <col min="4" max="4" width="10.375" style="601" customWidth="1"/>
    <col min="5" max="5" width="9.50390625" style="601" customWidth="1"/>
    <col min="6" max="6" width="10.875" style="601" customWidth="1"/>
    <col min="7" max="7" width="29.00390625" style="601" customWidth="1"/>
    <col min="8" max="16384" width="9.00390625" style="601" customWidth="1"/>
  </cols>
  <sheetData>
    <row r="1" spans="1:7" ht="51.75" customHeight="1">
      <c r="A1" s="1330" t="s">
        <v>642</v>
      </c>
      <c r="B1" s="1302"/>
      <c r="C1" s="1302"/>
      <c r="D1" s="1302"/>
      <c r="E1" s="1302"/>
      <c r="F1" s="1302"/>
      <c r="G1" s="1302"/>
    </row>
    <row r="2" spans="1:7" ht="12.75">
      <c r="A2" s="1331"/>
      <c r="B2" s="1331"/>
      <c r="C2" s="1331"/>
      <c r="D2" s="1331"/>
      <c r="E2" s="1331"/>
      <c r="F2" s="1331"/>
      <c r="G2" s="1331"/>
    </row>
    <row r="3" spans="1:7" ht="12.75">
      <c r="A3" s="1331"/>
      <c r="B3" s="1331"/>
      <c r="C3" s="1331"/>
      <c r="D3" s="1331"/>
      <c r="E3" s="1331"/>
      <c r="F3" s="1331"/>
      <c r="G3" s="1331"/>
    </row>
    <row r="4" spans="1:7" s="603" customFormat="1" ht="12.75" customHeight="1">
      <c r="A4" s="1332" t="s">
        <v>643</v>
      </c>
      <c r="B4" s="1333"/>
      <c r="C4" s="1333"/>
      <c r="D4" s="1333"/>
      <c r="E4" s="1333"/>
      <c r="F4" s="1333"/>
      <c r="G4" s="1332"/>
    </row>
    <row r="5" spans="1:7" s="656" customFormat="1" ht="36.75" customHeight="1">
      <c r="A5" s="1308" t="s">
        <v>505</v>
      </c>
      <c r="B5" s="1334" t="s">
        <v>506</v>
      </c>
      <c r="C5" s="1336" t="s">
        <v>644</v>
      </c>
      <c r="D5" s="1338" t="s">
        <v>605</v>
      </c>
      <c r="E5" s="1339"/>
      <c r="F5" s="1339"/>
      <c r="G5" s="1340"/>
    </row>
    <row r="6" spans="1:7" s="656" customFormat="1" ht="38.25" customHeight="1">
      <c r="A6" s="1309"/>
      <c r="B6" s="1335"/>
      <c r="C6" s="1337"/>
      <c r="D6" s="604" t="s">
        <v>509</v>
      </c>
      <c r="E6" s="604" t="s">
        <v>606</v>
      </c>
      <c r="F6" s="606" t="s">
        <v>511</v>
      </c>
      <c r="G6" s="1341"/>
    </row>
    <row r="7" spans="1:7" s="653" customFormat="1" ht="24">
      <c r="A7" s="607" t="s">
        <v>512</v>
      </c>
      <c r="B7" s="608">
        <v>0</v>
      </c>
      <c r="C7" s="609">
        <v>720519210</v>
      </c>
      <c r="D7" s="609">
        <v>583099422</v>
      </c>
      <c r="E7" s="609">
        <v>95423608</v>
      </c>
      <c r="F7" s="609">
        <v>41996180</v>
      </c>
      <c r="G7" s="610" t="s">
        <v>513</v>
      </c>
    </row>
    <row r="8" spans="1:7" s="654" customFormat="1" ht="42.75" customHeight="1">
      <c r="A8" s="626" t="s">
        <v>514</v>
      </c>
      <c r="B8" s="608" t="s">
        <v>515</v>
      </c>
      <c r="C8" s="609">
        <v>712474744</v>
      </c>
      <c r="D8" s="609">
        <v>581213636</v>
      </c>
      <c r="E8" s="609">
        <v>92341157</v>
      </c>
      <c r="F8" s="609">
        <v>38919951</v>
      </c>
      <c r="G8" s="631" t="s">
        <v>516</v>
      </c>
    </row>
    <row r="9" spans="1:7" s="619" customFormat="1" ht="28.5" customHeight="1">
      <c r="A9" s="607" t="s">
        <v>517</v>
      </c>
      <c r="B9" s="614">
        <v>86</v>
      </c>
      <c r="C9" s="609">
        <v>672409870</v>
      </c>
      <c r="D9" s="609">
        <v>541883658</v>
      </c>
      <c r="E9" s="609">
        <v>91911759</v>
      </c>
      <c r="F9" s="609">
        <v>38614453</v>
      </c>
      <c r="G9" s="615" t="s">
        <v>480</v>
      </c>
    </row>
    <row r="10" spans="1:7" s="619" customFormat="1" ht="12">
      <c r="A10" s="616" t="s">
        <v>518</v>
      </c>
      <c r="B10" s="617"/>
      <c r="C10" s="632" t="s">
        <v>519</v>
      </c>
      <c r="D10" s="632" t="s">
        <v>519</v>
      </c>
      <c r="E10" s="632" t="s">
        <v>519</v>
      </c>
      <c r="F10" s="632" t="s">
        <v>519</v>
      </c>
      <c r="G10" s="616" t="s">
        <v>520</v>
      </c>
    </row>
    <row r="11" spans="1:7" s="619" customFormat="1" ht="12">
      <c r="A11" s="620" t="s">
        <v>521</v>
      </c>
      <c r="B11" s="617" t="s">
        <v>522</v>
      </c>
      <c r="C11" s="632">
        <v>390154231</v>
      </c>
      <c r="D11" s="632">
        <v>349403793</v>
      </c>
      <c r="E11" s="632">
        <v>30379174</v>
      </c>
      <c r="F11" s="632">
        <v>10371264</v>
      </c>
      <c r="G11" s="621" t="s">
        <v>481</v>
      </c>
    </row>
    <row r="12" spans="1:7" s="619" customFormat="1" ht="24">
      <c r="A12" s="620" t="s">
        <v>523</v>
      </c>
      <c r="B12" s="617" t="s">
        <v>524</v>
      </c>
      <c r="C12" s="632">
        <v>67732774</v>
      </c>
      <c r="D12" s="632">
        <v>64758020</v>
      </c>
      <c r="E12" s="632">
        <v>2718313</v>
      </c>
      <c r="F12" s="632">
        <v>256441</v>
      </c>
      <c r="G12" s="621" t="s">
        <v>525</v>
      </c>
    </row>
    <row r="13" spans="1:7" s="619" customFormat="1" ht="36">
      <c r="A13" s="620" t="s">
        <v>526</v>
      </c>
      <c r="B13" s="617" t="s">
        <v>527</v>
      </c>
      <c r="C13" s="632">
        <v>39028082</v>
      </c>
      <c r="D13" s="632">
        <v>37285526</v>
      </c>
      <c r="E13" s="632">
        <v>1645478</v>
      </c>
      <c r="F13" s="632">
        <v>97078</v>
      </c>
      <c r="G13" s="621" t="s">
        <v>528</v>
      </c>
    </row>
    <row r="14" spans="1:7" s="619" customFormat="1" ht="12">
      <c r="A14" s="620" t="s">
        <v>529</v>
      </c>
      <c r="B14" s="617" t="s">
        <v>530</v>
      </c>
      <c r="C14" s="632">
        <v>22048238</v>
      </c>
      <c r="D14" s="632">
        <v>12807221</v>
      </c>
      <c r="E14" s="632">
        <v>6707281</v>
      </c>
      <c r="F14" s="632">
        <v>2533736</v>
      </c>
      <c r="G14" s="621" t="s">
        <v>531</v>
      </c>
    </row>
    <row r="15" spans="1:7" s="619" customFormat="1" ht="31.5" customHeight="1">
      <c r="A15" s="620" t="s">
        <v>532</v>
      </c>
      <c r="B15" s="617" t="s">
        <v>533</v>
      </c>
      <c r="C15" s="632">
        <v>12323890</v>
      </c>
      <c r="D15" s="632">
        <v>12072819</v>
      </c>
      <c r="E15" s="632">
        <v>234582</v>
      </c>
      <c r="F15" s="632">
        <v>16489</v>
      </c>
      <c r="G15" s="621" t="s">
        <v>534</v>
      </c>
    </row>
    <row r="16" spans="1:7" s="619" customFormat="1" ht="36">
      <c r="A16" s="620" t="s">
        <v>535</v>
      </c>
      <c r="B16" s="617" t="s">
        <v>536</v>
      </c>
      <c r="C16" s="632">
        <v>26149011</v>
      </c>
      <c r="D16" s="632">
        <v>24401752</v>
      </c>
      <c r="E16" s="632">
        <v>775331</v>
      </c>
      <c r="F16" s="632">
        <v>971928</v>
      </c>
      <c r="G16" s="621" t="s">
        <v>537</v>
      </c>
    </row>
    <row r="17" spans="1:7" s="619" customFormat="1" ht="12">
      <c r="A17" s="620" t="s">
        <v>538</v>
      </c>
      <c r="B17" s="617" t="s">
        <v>539</v>
      </c>
      <c r="C17" s="632">
        <v>222872236</v>
      </c>
      <c r="D17" s="632">
        <v>198078455</v>
      </c>
      <c r="E17" s="632">
        <v>18298189</v>
      </c>
      <c r="F17" s="632">
        <v>6495592</v>
      </c>
      <c r="G17" s="621" t="s">
        <v>540</v>
      </c>
    </row>
    <row r="18" spans="1:7" s="653" customFormat="1" ht="24">
      <c r="A18" s="620" t="s">
        <v>541</v>
      </c>
      <c r="B18" s="617" t="s">
        <v>542</v>
      </c>
      <c r="C18" s="632">
        <v>113674602</v>
      </c>
      <c r="D18" s="632">
        <v>87561524</v>
      </c>
      <c r="E18" s="632">
        <v>14356492</v>
      </c>
      <c r="F18" s="632">
        <v>11756586</v>
      </c>
      <c r="G18" s="621" t="s">
        <v>488</v>
      </c>
    </row>
    <row r="19" spans="1:7" s="619" customFormat="1" ht="24">
      <c r="A19" s="620" t="s">
        <v>543</v>
      </c>
      <c r="B19" s="617" t="s">
        <v>544</v>
      </c>
      <c r="C19" s="632">
        <v>38504957</v>
      </c>
      <c r="D19" s="632">
        <v>27819909</v>
      </c>
      <c r="E19" s="632">
        <v>7058955</v>
      </c>
      <c r="F19" s="632">
        <v>3626093</v>
      </c>
      <c r="G19" s="621" t="s">
        <v>489</v>
      </c>
    </row>
    <row r="20" spans="1:7" s="653" customFormat="1" ht="12">
      <c r="A20" s="620" t="s">
        <v>545</v>
      </c>
      <c r="B20" s="617" t="s">
        <v>546</v>
      </c>
      <c r="C20" s="632">
        <v>23617970</v>
      </c>
      <c r="D20" s="632">
        <v>5024079</v>
      </c>
      <c r="E20" s="632">
        <v>15591938</v>
      </c>
      <c r="F20" s="632">
        <v>3001953</v>
      </c>
      <c r="G20" s="621" t="s">
        <v>490</v>
      </c>
    </row>
    <row r="21" spans="1:7" s="654" customFormat="1" ht="29.25" customHeight="1">
      <c r="A21" s="620" t="s">
        <v>547</v>
      </c>
      <c r="B21" s="617" t="s">
        <v>548</v>
      </c>
      <c r="C21" s="632">
        <v>106458110</v>
      </c>
      <c r="D21" s="632">
        <v>72074353</v>
      </c>
      <c r="E21" s="632">
        <v>24525200</v>
      </c>
      <c r="F21" s="632">
        <v>9858557</v>
      </c>
      <c r="G21" s="621" t="s">
        <v>491</v>
      </c>
    </row>
    <row r="22" spans="1:7" s="653" customFormat="1" ht="48">
      <c r="A22" s="615" t="s">
        <v>549</v>
      </c>
      <c r="B22" s="614">
        <v>87</v>
      </c>
      <c r="C22" s="609">
        <v>35838401</v>
      </c>
      <c r="D22" s="609">
        <v>35396614</v>
      </c>
      <c r="E22" s="609">
        <v>300950</v>
      </c>
      <c r="F22" s="609">
        <v>140837</v>
      </c>
      <c r="G22" s="615" t="s">
        <v>550</v>
      </c>
    </row>
    <row r="23" spans="1:7" s="619" customFormat="1" ht="12">
      <c r="A23" s="616" t="s">
        <v>518</v>
      </c>
      <c r="B23" s="617"/>
      <c r="C23" s="632" t="s">
        <v>519</v>
      </c>
      <c r="D23" s="632" t="s">
        <v>519</v>
      </c>
      <c r="E23" s="632" t="s">
        <v>519</v>
      </c>
      <c r="F23" s="632" t="s">
        <v>519</v>
      </c>
      <c r="G23" s="616" t="s">
        <v>520</v>
      </c>
    </row>
    <row r="24" spans="1:7" s="619" customFormat="1" ht="24">
      <c r="A24" s="625" t="s">
        <v>551</v>
      </c>
      <c r="B24" s="617" t="s">
        <v>552</v>
      </c>
      <c r="C24" s="632">
        <v>286341</v>
      </c>
      <c r="D24" s="632">
        <v>281902</v>
      </c>
      <c r="E24" s="632">
        <v>4439</v>
      </c>
      <c r="F24" s="639">
        <v>0</v>
      </c>
      <c r="G24" s="621" t="s">
        <v>493</v>
      </c>
    </row>
    <row r="25" spans="1:7" s="619" customFormat="1" ht="60">
      <c r="A25" s="625" t="s">
        <v>553</v>
      </c>
      <c r="B25" s="617" t="s">
        <v>554</v>
      </c>
      <c r="C25" s="632">
        <v>13529322</v>
      </c>
      <c r="D25" s="632">
        <v>13519688</v>
      </c>
      <c r="E25" s="632">
        <v>8293</v>
      </c>
      <c r="F25" s="632">
        <v>1341</v>
      </c>
      <c r="G25" s="621" t="s">
        <v>494</v>
      </c>
    </row>
    <row r="26" spans="1:7" s="653" customFormat="1" ht="24">
      <c r="A26" s="625" t="s">
        <v>555</v>
      </c>
      <c r="B26" s="617" t="s">
        <v>556</v>
      </c>
      <c r="C26" s="632">
        <v>7315016</v>
      </c>
      <c r="D26" s="632">
        <v>7205365</v>
      </c>
      <c r="E26" s="632">
        <v>109464</v>
      </c>
      <c r="F26" s="632">
        <v>187</v>
      </c>
      <c r="G26" s="621" t="s">
        <v>495</v>
      </c>
    </row>
    <row r="27" spans="1:7" s="654" customFormat="1" ht="24">
      <c r="A27" s="626" t="s">
        <v>557</v>
      </c>
      <c r="B27" s="617" t="s">
        <v>558</v>
      </c>
      <c r="C27" s="632">
        <v>14707722</v>
      </c>
      <c r="D27" s="632">
        <v>14389659</v>
      </c>
      <c r="E27" s="632">
        <v>178754</v>
      </c>
      <c r="F27" s="632">
        <v>139309</v>
      </c>
      <c r="G27" s="621" t="s">
        <v>496</v>
      </c>
    </row>
    <row r="28" spans="1:7" s="619" customFormat="1" ht="48">
      <c r="A28" s="615" t="s">
        <v>559</v>
      </c>
      <c r="B28" s="614">
        <v>88</v>
      </c>
      <c r="C28" s="609">
        <v>4226473</v>
      </c>
      <c r="D28" s="609">
        <v>3933364</v>
      </c>
      <c r="E28" s="609">
        <v>128448</v>
      </c>
      <c r="F28" s="609">
        <v>164661</v>
      </c>
      <c r="G28" s="615" t="s">
        <v>560</v>
      </c>
    </row>
    <row r="29" spans="1:7" s="653" customFormat="1" ht="12">
      <c r="A29" s="616" t="s">
        <v>518</v>
      </c>
      <c r="B29" s="617"/>
      <c r="C29" s="632" t="s">
        <v>519</v>
      </c>
      <c r="D29" s="632" t="s">
        <v>519</v>
      </c>
      <c r="E29" s="632" t="s">
        <v>519</v>
      </c>
      <c r="F29" s="632" t="s">
        <v>519</v>
      </c>
      <c r="G29" s="616" t="s">
        <v>520</v>
      </c>
    </row>
    <row r="30" spans="1:7" s="619" customFormat="1" ht="36">
      <c r="A30" s="625" t="s">
        <v>561</v>
      </c>
      <c r="B30" s="617" t="s">
        <v>562</v>
      </c>
      <c r="C30" s="632">
        <v>1385671</v>
      </c>
      <c r="D30" s="632">
        <v>1231174</v>
      </c>
      <c r="E30" s="632">
        <v>23145</v>
      </c>
      <c r="F30" s="632">
        <v>131352</v>
      </c>
      <c r="G30" s="621" t="s">
        <v>498</v>
      </c>
    </row>
    <row r="31" spans="1:7" ht="24">
      <c r="A31" s="625" t="s">
        <v>563</v>
      </c>
      <c r="B31" s="617" t="s">
        <v>564</v>
      </c>
      <c r="C31" s="632">
        <v>715139</v>
      </c>
      <c r="D31" s="632">
        <v>645694</v>
      </c>
      <c r="E31" s="632">
        <v>67437</v>
      </c>
      <c r="F31" s="632">
        <v>2008</v>
      </c>
      <c r="G31" s="621" t="s">
        <v>499</v>
      </c>
    </row>
    <row r="32" spans="1:7" ht="36">
      <c r="A32" s="625" t="s">
        <v>565</v>
      </c>
      <c r="B32" s="617" t="s">
        <v>566</v>
      </c>
      <c r="C32" s="632">
        <v>2125663</v>
      </c>
      <c r="D32" s="632">
        <v>2056496</v>
      </c>
      <c r="E32" s="632">
        <v>37866</v>
      </c>
      <c r="F32" s="632">
        <v>31301</v>
      </c>
      <c r="G32" s="621" t="s">
        <v>500</v>
      </c>
    </row>
    <row r="33" spans="1:7" ht="36">
      <c r="A33" s="627" t="s">
        <v>567</v>
      </c>
      <c r="B33" s="640" t="s">
        <v>607</v>
      </c>
      <c r="C33" s="609">
        <v>8044466</v>
      </c>
      <c r="D33" s="609">
        <v>1885786</v>
      </c>
      <c r="E33" s="609">
        <v>3082451</v>
      </c>
      <c r="F33" s="609">
        <v>3076229</v>
      </c>
      <c r="G33" s="628" t="s">
        <v>568</v>
      </c>
    </row>
    <row r="34" spans="1:7" ht="24">
      <c r="A34" s="629" t="s">
        <v>645</v>
      </c>
      <c r="B34" s="630" t="s">
        <v>646</v>
      </c>
      <c r="C34" s="632">
        <v>890</v>
      </c>
      <c r="D34" s="639">
        <v>0</v>
      </c>
      <c r="E34" s="639">
        <v>0</v>
      </c>
      <c r="F34" s="632">
        <v>890</v>
      </c>
      <c r="G34" s="631" t="s">
        <v>647</v>
      </c>
    </row>
    <row r="35" spans="1:7" ht="12.75">
      <c r="A35" s="629" t="s">
        <v>569</v>
      </c>
      <c r="B35" s="630">
        <v>10</v>
      </c>
      <c r="C35" s="632">
        <v>6805</v>
      </c>
      <c r="D35" s="639">
        <v>0</v>
      </c>
      <c r="E35" s="632">
        <v>5216</v>
      </c>
      <c r="F35" s="632">
        <v>1589</v>
      </c>
      <c r="G35" s="631" t="s">
        <v>570</v>
      </c>
    </row>
    <row r="36" spans="1:7" ht="12.75">
      <c r="A36" s="629" t="s">
        <v>648</v>
      </c>
      <c r="B36" s="630">
        <v>13</v>
      </c>
      <c r="C36" s="632">
        <v>50702</v>
      </c>
      <c r="D36" s="639">
        <v>0</v>
      </c>
      <c r="E36" s="639">
        <v>0</v>
      </c>
      <c r="F36" s="632">
        <v>50702</v>
      </c>
      <c r="G36" s="631" t="s">
        <v>649</v>
      </c>
    </row>
    <row r="37" spans="1:7" ht="12.75">
      <c r="A37" s="629" t="s">
        <v>627</v>
      </c>
      <c r="B37" s="630">
        <v>14</v>
      </c>
      <c r="C37" s="632">
        <v>335678</v>
      </c>
      <c r="D37" s="639">
        <v>0</v>
      </c>
      <c r="E37" s="632">
        <v>7294</v>
      </c>
      <c r="F37" s="632">
        <v>328384</v>
      </c>
      <c r="G37" s="631" t="s">
        <v>420</v>
      </c>
    </row>
    <row r="38" spans="1:7" ht="12.75">
      <c r="A38" s="629" t="s">
        <v>650</v>
      </c>
      <c r="B38" s="630">
        <v>17</v>
      </c>
      <c r="C38" s="632">
        <v>22242</v>
      </c>
      <c r="D38" s="639">
        <v>0</v>
      </c>
      <c r="E38" s="639">
        <v>0</v>
      </c>
      <c r="F38" s="632">
        <v>22242</v>
      </c>
      <c r="G38" s="631" t="s">
        <v>651</v>
      </c>
    </row>
    <row r="39" spans="1:7" ht="24">
      <c r="A39" s="629" t="s">
        <v>571</v>
      </c>
      <c r="B39" s="630">
        <v>18</v>
      </c>
      <c r="C39" s="632">
        <v>1292</v>
      </c>
      <c r="D39" s="632">
        <v>533</v>
      </c>
      <c r="E39" s="632">
        <v>20</v>
      </c>
      <c r="F39" s="632">
        <v>739</v>
      </c>
      <c r="G39" s="631" t="s">
        <v>572</v>
      </c>
    </row>
    <row r="40" spans="1:7" ht="24">
      <c r="A40" s="629" t="s">
        <v>608</v>
      </c>
      <c r="B40" s="630">
        <v>20</v>
      </c>
      <c r="C40" s="632">
        <v>27125</v>
      </c>
      <c r="D40" s="639">
        <v>0</v>
      </c>
      <c r="E40" s="632">
        <v>16398</v>
      </c>
      <c r="F40" s="632">
        <v>10727</v>
      </c>
      <c r="G40" s="631" t="s">
        <v>609</v>
      </c>
    </row>
    <row r="41" spans="1:7" ht="36">
      <c r="A41" s="629" t="s">
        <v>573</v>
      </c>
      <c r="B41" s="630">
        <v>21</v>
      </c>
      <c r="C41" s="632">
        <v>225893</v>
      </c>
      <c r="D41" s="632">
        <v>85300</v>
      </c>
      <c r="E41" s="632">
        <v>140560</v>
      </c>
      <c r="F41" s="632">
        <v>33</v>
      </c>
      <c r="G41" s="631" t="s">
        <v>574</v>
      </c>
    </row>
    <row r="42" spans="1:7" ht="24">
      <c r="A42" s="629" t="s">
        <v>610</v>
      </c>
      <c r="B42" s="630">
        <v>25</v>
      </c>
      <c r="C42" s="632">
        <v>1765</v>
      </c>
      <c r="D42" s="639">
        <v>0</v>
      </c>
      <c r="E42" s="639">
        <v>0</v>
      </c>
      <c r="F42" s="632">
        <v>1765</v>
      </c>
      <c r="G42" s="631" t="s">
        <v>611</v>
      </c>
    </row>
    <row r="43" spans="1:7" ht="12.75">
      <c r="A43" s="629" t="s">
        <v>612</v>
      </c>
      <c r="B43" s="630">
        <v>27</v>
      </c>
      <c r="C43" s="632">
        <v>1167</v>
      </c>
      <c r="D43" s="639">
        <v>0</v>
      </c>
      <c r="E43" s="639">
        <v>0</v>
      </c>
      <c r="F43" s="632">
        <v>1167</v>
      </c>
      <c r="G43" s="631" t="s">
        <v>613</v>
      </c>
    </row>
    <row r="44" spans="1:7" ht="12.75">
      <c r="A44" s="629" t="s">
        <v>614</v>
      </c>
      <c r="B44" s="630">
        <v>30</v>
      </c>
      <c r="C44" s="632">
        <v>2401</v>
      </c>
      <c r="D44" s="639">
        <v>0</v>
      </c>
      <c r="E44" s="639">
        <v>0</v>
      </c>
      <c r="F44" s="632">
        <v>2401</v>
      </c>
      <c r="G44" s="631" t="s">
        <v>615</v>
      </c>
    </row>
    <row r="45" spans="1:7" ht="12.75">
      <c r="A45" s="629" t="s">
        <v>652</v>
      </c>
      <c r="B45" s="630">
        <v>31</v>
      </c>
      <c r="C45" s="632">
        <v>92312</v>
      </c>
      <c r="D45" s="639">
        <v>0</v>
      </c>
      <c r="E45" s="632">
        <v>300</v>
      </c>
      <c r="F45" s="632">
        <v>92012</v>
      </c>
      <c r="G45" s="631" t="s">
        <v>423</v>
      </c>
    </row>
    <row r="46" spans="1:7" ht="12.75">
      <c r="A46" s="629" t="s">
        <v>631</v>
      </c>
      <c r="B46" s="630">
        <v>32</v>
      </c>
      <c r="C46" s="632">
        <v>7070</v>
      </c>
      <c r="D46" s="639">
        <v>0</v>
      </c>
      <c r="E46" s="639">
        <v>0</v>
      </c>
      <c r="F46" s="632">
        <v>7070</v>
      </c>
      <c r="G46" s="631" t="s">
        <v>632</v>
      </c>
    </row>
    <row r="47" spans="1:7" ht="24">
      <c r="A47" s="629" t="s">
        <v>616</v>
      </c>
      <c r="B47" s="630">
        <v>35</v>
      </c>
      <c r="C47" s="632">
        <v>2145</v>
      </c>
      <c r="D47" s="639">
        <v>0</v>
      </c>
      <c r="E47" s="639">
        <v>0</v>
      </c>
      <c r="F47" s="632">
        <v>2145</v>
      </c>
      <c r="G47" s="631" t="s">
        <v>617</v>
      </c>
    </row>
    <row r="48" spans="1:7" ht="24">
      <c r="A48" s="629" t="s">
        <v>618</v>
      </c>
      <c r="B48" s="630">
        <v>36</v>
      </c>
      <c r="C48" s="632">
        <v>296</v>
      </c>
      <c r="D48" s="639">
        <v>0</v>
      </c>
      <c r="E48" s="639">
        <v>0</v>
      </c>
      <c r="F48" s="632">
        <v>296</v>
      </c>
      <c r="G48" s="631" t="s">
        <v>619</v>
      </c>
    </row>
    <row r="49" spans="1:7" ht="12.75">
      <c r="A49" s="629" t="s">
        <v>620</v>
      </c>
      <c r="B49" s="630">
        <v>37</v>
      </c>
      <c r="C49" s="632">
        <v>245</v>
      </c>
      <c r="D49" s="639">
        <v>0</v>
      </c>
      <c r="E49" s="639">
        <v>0</v>
      </c>
      <c r="F49" s="632">
        <v>245</v>
      </c>
      <c r="G49" s="631" t="s">
        <v>621</v>
      </c>
    </row>
    <row r="50" spans="1:7" ht="36">
      <c r="A50" s="629" t="s">
        <v>575</v>
      </c>
      <c r="B50" s="630">
        <v>38</v>
      </c>
      <c r="C50" s="632">
        <v>88</v>
      </c>
      <c r="D50" s="639">
        <v>0</v>
      </c>
      <c r="E50" s="639">
        <v>0</v>
      </c>
      <c r="F50" s="632">
        <v>88</v>
      </c>
      <c r="G50" s="631" t="s">
        <v>576</v>
      </c>
    </row>
    <row r="51" spans="1:7" ht="24">
      <c r="A51" s="629" t="s">
        <v>622</v>
      </c>
      <c r="B51" s="630">
        <v>41</v>
      </c>
      <c r="C51" s="632">
        <v>420</v>
      </c>
      <c r="D51" s="632">
        <v>114</v>
      </c>
      <c r="E51" s="639">
        <v>0</v>
      </c>
      <c r="F51" s="632">
        <v>306</v>
      </c>
      <c r="G51" s="631" t="s">
        <v>623</v>
      </c>
    </row>
    <row r="52" spans="1:7" ht="24">
      <c r="A52" s="629" t="s">
        <v>638</v>
      </c>
      <c r="B52" s="630">
        <v>43</v>
      </c>
      <c r="C52" s="632">
        <v>6125</v>
      </c>
      <c r="D52" s="639">
        <v>0</v>
      </c>
      <c r="E52" s="632">
        <v>22</v>
      </c>
      <c r="F52" s="632">
        <v>6103</v>
      </c>
      <c r="G52" s="631" t="s">
        <v>639</v>
      </c>
    </row>
    <row r="53" spans="1:7" ht="36">
      <c r="A53" s="629" t="s">
        <v>633</v>
      </c>
      <c r="B53" s="630">
        <v>45</v>
      </c>
      <c r="C53" s="632">
        <v>7050</v>
      </c>
      <c r="D53" s="639">
        <v>0</v>
      </c>
      <c r="E53" s="639">
        <v>0</v>
      </c>
      <c r="F53" s="632">
        <v>7050</v>
      </c>
      <c r="G53" s="631" t="s">
        <v>634</v>
      </c>
    </row>
    <row r="54" spans="1:7" ht="36">
      <c r="A54" s="629" t="s">
        <v>577</v>
      </c>
      <c r="B54" s="630">
        <v>46</v>
      </c>
      <c r="C54" s="632">
        <v>1950441</v>
      </c>
      <c r="D54" s="639">
        <v>0</v>
      </c>
      <c r="E54" s="632">
        <v>47459</v>
      </c>
      <c r="F54" s="632">
        <v>1902982</v>
      </c>
      <c r="G54" s="631" t="s">
        <v>578</v>
      </c>
    </row>
    <row r="55" spans="1:7" ht="36">
      <c r="A55" s="629" t="s">
        <v>579</v>
      </c>
      <c r="B55" s="630">
        <v>47</v>
      </c>
      <c r="C55" s="632">
        <v>4009743</v>
      </c>
      <c r="D55" s="632">
        <v>1588655</v>
      </c>
      <c r="E55" s="632">
        <v>2415427</v>
      </c>
      <c r="F55" s="632">
        <v>5661</v>
      </c>
      <c r="G55" s="631" t="s">
        <v>580</v>
      </c>
    </row>
    <row r="56" spans="1:7" ht="36">
      <c r="A56" s="629" t="s">
        <v>581</v>
      </c>
      <c r="B56" s="630">
        <v>49</v>
      </c>
      <c r="C56" s="632">
        <v>598</v>
      </c>
      <c r="D56" s="639">
        <v>0</v>
      </c>
      <c r="E56" s="632">
        <v>400</v>
      </c>
      <c r="F56" s="632">
        <v>198</v>
      </c>
      <c r="G56" s="631" t="s">
        <v>582</v>
      </c>
    </row>
    <row r="57" spans="1:7" ht="12.75">
      <c r="A57" s="629" t="s">
        <v>583</v>
      </c>
      <c r="B57" s="630">
        <v>55</v>
      </c>
      <c r="C57" s="632">
        <v>13937</v>
      </c>
      <c r="D57" s="639">
        <v>0</v>
      </c>
      <c r="E57" s="632">
        <v>7600</v>
      </c>
      <c r="F57" s="632">
        <v>6337</v>
      </c>
      <c r="G57" s="631" t="s">
        <v>584</v>
      </c>
    </row>
    <row r="58" spans="1:7" ht="24">
      <c r="A58" s="629" t="s">
        <v>585</v>
      </c>
      <c r="B58" s="630">
        <v>56</v>
      </c>
      <c r="C58" s="632">
        <v>14624</v>
      </c>
      <c r="D58" s="639">
        <v>0</v>
      </c>
      <c r="E58" s="632">
        <v>14619</v>
      </c>
      <c r="F58" s="632">
        <v>5</v>
      </c>
      <c r="G58" s="631" t="s">
        <v>586</v>
      </c>
    </row>
    <row r="59" spans="1:7" ht="12.75">
      <c r="A59" s="629" t="s">
        <v>587</v>
      </c>
      <c r="B59" s="630">
        <v>58</v>
      </c>
      <c r="C59" s="632">
        <v>584</v>
      </c>
      <c r="D59" s="639">
        <v>0</v>
      </c>
      <c r="E59" s="639">
        <v>0</v>
      </c>
      <c r="F59" s="632">
        <v>584</v>
      </c>
      <c r="G59" s="631" t="s">
        <v>588</v>
      </c>
    </row>
    <row r="60" spans="1:7" ht="12.75">
      <c r="A60" s="629" t="s">
        <v>589</v>
      </c>
      <c r="B60" s="630">
        <v>63</v>
      </c>
      <c r="C60" s="632">
        <v>268624</v>
      </c>
      <c r="D60" s="639">
        <v>0</v>
      </c>
      <c r="E60" s="632">
        <v>268624</v>
      </c>
      <c r="F60" s="639">
        <v>0</v>
      </c>
      <c r="G60" s="631" t="s">
        <v>590</v>
      </c>
    </row>
    <row r="61" spans="1:7" ht="36">
      <c r="A61" s="629" t="s">
        <v>653</v>
      </c>
      <c r="B61" s="630">
        <v>64</v>
      </c>
      <c r="C61" s="632">
        <v>37906</v>
      </c>
      <c r="D61" s="639">
        <v>0</v>
      </c>
      <c r="E61" s="639">
        <v>0</v>
      </c>
      <c r="F61" s="632">
        <v>37906</v>
      </c>
      <c r="G61" s="631" t="s">
        <v>654</v>
      </c>
    </row>
    <row r="62" spans="1:7" ht="36">
      <c r="A62" s="629" t="s">
        <v>640</v>
      </c>
      <c r="B62" s="630">
        <v>66</v>
      </c>
      <c r="C62" s="632">
        <v>81500</v>
      </c>
      <c r="D62" s="639">
        <v>0</v>
      </c>
      <c r="E62" s="639">
        <v>0</v>
      </c>
      <c r="F62" s="632">
        <v>81500</v>
      </c>
      <c r="G62" s="631" t="s">
        <v>641</v>
      </c>
    </row>
    <row r="63" spans="1:7" ht="24">
      <c r="A63" s="629" t="s">
        <v>591</v>
      </c>
      <c r="B63" s="630">
        <v>68</v>
      </c>
      <c r="C63" s="632">
        <v>280358</v>
      </c>
      <c r="D63" s="632">
        <v>11475</v>
      </c>
      <c r="E63" s="632">
        <v>27464</v>
      </c>
      <c r="F63" s="632">
        <v>241419</v>
      </c>
      <c r="G63" s="631" t="s">
        <v>592</v>
      </c>
    </row>
    <row r="64" spans="1:7" ht="12.75">
      <c r="A64" s="629" t="s">
        <v>593</v>
      </c>
      <c r="B64" s="630">
        <v>77</v>
      </c>
      <c r="C64" s="632">
        <v>161879</v>
      </c>
      <c r="D64" s="639">
        <v>0</v>
      </c>
      <c r="E64" s="632">
        <v>8144</v>
      </c>
      <c r="F64" s="632">
        <v>153735</v>
      </c>
      <c r="G64" s="631" t="s">
        <v>594</v>
      </c>
    </row>
    <row r="65" spans="1:7" ht="24">
      <c r="A65" s="629" t="s">
        <v>624</v>
      </c>
      <c r="B65" s="630">
        <v>81</v>
      </c>
      <c r="C65" s="632">
        <v>88</v>
      </c>
      <c r="D65" s="639">
        <v>0</v>
      </c>
      <c r="E65" s="639">
        <v>0</v>
      </c>
      <c r="F65" s="632">
        <v>88</v>
      </c>
      <c r="G65" s="631" t="s">
        <v>625</v>
      </c>
    </row>
    <row r="66" spans="1:7" ht="24">
      <c r="A66" s="629" t="s">
        <v>595</v>
      </c>
      <c r="B66" s="630">
        <v>82</v>
      </c>
      <c r="C66" s="632">
        <v>17176</v>
      </c>
      <c r="D66" s="639">
        <v>0</v>
      </c>
      <c r="E66" s="632">
        <v>1328</v>
      </c>
      <c r="F66" s="632">
        <v>15848</v>
      </c>
      <c r="G66" s="631" t="s">
        <v>596</v>
      </c>
    </row>
    <row r="67" spans="1:7" ht="12.75">
      <c r="A67" s="629" t="s">
        <v>597</v>
      </c>
      <c r="B67" s="630">
        <v>85</v>
      </c>
      <c r="C67" s="632">
        <v>303256</v>
      </c>
      <c r="D67" s="632">
        <v>195026</v>
      </c>
      <c r="E67" s="632">
        <v>81642</v>
      </c>
      <c r="F67" s="632">
        <v>26588</v>
      </c>
      <c r="G67" s="631" t="s">
        <v>598</v>
      </c>
    </row>
    <row r="68" spans="1:7" ht="24">
      <c r="A68" s="629" t="s">
        <v>599</v>
      </c>
      <c r="B68" s="630">
        <v>93</v>
      </c>
      <c r="C68" s="632">
        <v>9593</v>
      </c>
      <c r="D68" s="639">
        <v>0</v>
      </c>
      <c r="E68" s="632">
        <v>9543</v>
      </c>
      <c r="F68" s="632">
        <v>50</v>
      </c>
      <c r="G68" s="631" t="s">
        <v>600</v>
      </c>
    </row>
    <row r="69" spans="1:7" ht="12.75">
      <c r="A69" s="633" t="s">
        <v>601</v>
      </c>
      <c r="B69" s="634">
        <v>96</v>
      </c>
      <c r="C69" s="641">
        <v>102448</v>
      </c>
      <c r="D69" s="641">
        <v>4683</v>
      </c>
      <c r="E69" s="641">
        <v>30391</v>
      </c>
      <c r="F69" s="641">
        <v>67374</v>
      </c>
      <c r="G69" s="636" t="s">
        <v>602</v>
      </c>
    </row>
  </sheetData>
  <sheetProtection/>
  <mergeCells count="9">
    <mergeCell ref="A1:G1"/>
    <mergeCell ref="A2:G2"/>
    <mergeCell ref="A3:G3"/>
    <mergeCell ref="A4:G4"/>
    <mergeCell ref="A5:A6"/>
    <mergeCell ref="B5:B6"/>
    <mergeCell ref="C5:C6"/>
    <mergeCell ref="D5:F5"/>
    <mergeCell ref="G5:G6"/>
  </mergeCells>
  <printOptions horizontalCentered="1"/>
  <pageMargins left="0.5118110236220472" right="0.5118110236220472" top="0.7874015748031497" bottom="0.7874015748031497" header="0.31496062992125984" footer="0.4724409448818898"/>
  <pageSetup firstPageNumber="5" useFirstPageNumber="1" horizontalDpi="600" verticalDpi="600" orientation="landscape" paperSize="9" r:id="rId1"/>
  <headerFooter alignWithMargins="0">
    <oddFooter>&amp;R&amp;P</oddFooter>
  </headerFooter>
</worksheet>
</file>

<file path=xl/worksheets/sheet19.xml><?xml version="1.0" encoding="utf-8"?>
<worksheet xmlns="http://schemas.openxmlformats.org/spreadsheetml/2006/main" xmlns:r="http://schemas.openxmlformats.org/officeDocument/2006/relationships">
  <dimension ref="A1:G32"/>
  <sheetViews>
    <sheetView zoomScalePageLayoutView="0" workbookViewId="0" topLeftCell="A1">
      <selection activeCell="A22" sqref="A22"/>
    </sheetView>
  </sheetViews>
  <sheetFormatPr defaultColWidth="9.00390625" defaultRowHeight="16.5"/>
  <cols>
    <col min="1" max="1" width="31.625" style="601" customWidth="1"/>
    <col min="2" max="2" width="12.125" style="601" customWidth="1"/>
    <col min="3" max="3" width="11.50390625" style="601" customWidth="1"/>
    <col min="4" max="4" width="12.25390625" style="601" bestFit="1" customWidth="1"/>
    <col min="5" max="5" width="10.75390625" style="601" customWidth="1"/>
    <col min="6" max="6" width="11.00390625" style="601" bestFit="1" customWidth="1"/>
    <col min="7" max="7" width="31.375" style="601" customWidth="1"/>
    <col min="8" max="16384" width="9.00390625" style="601" customWidth="1"/>
  </cols>
  <sheetData>
    <row r="1" spans="1:7" ht="15">
      <c r="A1" s="1302" t="s">
        <v>501</v>
      </c>
      <c r="B1" s="1302"/>
      <c r="C1" s="1302"/>
      <c r="D1" s="1302"/>
      <c r="E1" s="1302"/>
      <c r="F1" s="1302"/>
      <c r="G1" s="1302"/>
    </row>
    <row r="2" spans="1:7" ht="15">
      <c r="A2" s="1302" t="s">
        <v>502</v>
      </c>
      <c r="B2" s="1302"/>
      <c r="C2" s="1302"/>
      <c r="D2" s="1302"/>
      <c r="E2" s="1302"/>
      <c r="F2" s="1302"/>
      <c r="G2" s="1302"/>
    </row>
    <row r="3" spans="1:7" ht="14.25">
      <c r="A3" s="1303"/>
      <c r="B3" s="1303"/>
      <c r="C3" s="1303"/>
      <c r="D3" s="1303"/>
      <c r="E3" s="1303"/>
      <c r="F3" s="1303"/>
      <c r="G3" s="1303"/>
    </row>
    <row r="4" spans="1:7" s="603" customFormat="1" ht="27.75" customHeight="1">
      <c r="A4" s="1304" t="s">
        <v>503</v>
      </c>
      <c r="B4" s="1305"/>
      <c r="C4" s="1305"/>
      <c r="D4" s="1305"/>
      <c r="E4" s="1305"/>
      <c r="F4" s="1305"/>
      <c r="G4" s="1305"/>
    </row>
    <row r="5" spans="1:7" s="603" customFormat="1" ht="12.75" customHeight="1">
      <c r="A5" s="1306" t="s">
        <v>504</v>
      </c>
      <c r="B5" s="1307"/>
      <c r="C5" s="1307"/>
      <c r="D5" s="1307"/>
      <c r="E5" s="1307"/>
      <c r="F5" s="1307"/>
      <c r="G5" s="1306"/>
    </row>
    <row r="6" spans="1:7" s="605" customFormat="1" ht="36.75" customHeight="1">
      <c r="A6" s="1308" t="s">
        <v>505</v>
      </c>
      <c r="B6" s="1310" t="s">
        <v>506</v>
      </c>
      <c r="C6" s="1311" t="s">
        <v>507</v>
      </c>
      <c r="D6" s="1311" t="s">
        <v>508</v>
      </c>
      <c r="E6" s="1312"/>
      <c r="F6" s="1313"/>
      <c r="G6" s="1314"/>
    </row>
    <row r="7" spans="1:7" s="605" customFormat="1" ht="36.75" customHeight="1">
      <c r="A7" s="1309"/>
      <c r="B7" s="1310"/>
      <c r="C7" s="1311"/>
      <c r="D7" s="604" t="s">
        <v>509</v>
      </c>
      <c r="E7" s="604" t="s">
        <v>510</v>
      </c>
      <c r="F7" s="606" t="s">
        <v>511</v>
      </c>
      <c r="G7" s="1315"/>
    </row>
    <row r="8" spans="1:7" s="613" customFormat="1" ht="37.5" customHeight="1">
      <c r="A8" s="607" t="s">
        <v>514</v>
      </c>
      <c r="B8" s="614" t="s">
        <v>515</v>
      </c>
      <c r="C8" s="658">
        <v>121772565</v>
      </c>
      <c r="D8" s="658">
        <v>106707956</v>
      </c>
      <c r="E8" s="658">
        <v>10240063</v>
      </c>
      <c r="F8" s="658">
        <v>4824546</v>
      </c>
      <c r="G8" s="610" t="s">
        <v>516</v>
      </c>
    </row>
    <row r="9" spans="1:7" s="611" customFormat="1" ht="39.75" customHeight="1">
      <c r="A9" s="607" t="s">
        <v>517</v>
      </c>
      <c r="B9" s="614">
        <v>86</v>
      </c>
      <c r="C9" s="659">
        <v>121708349</v>
      </c>
      <c r="D9" s="659">
        <v>106645241</v>
      </c>
      <c r="E9" s="659">
        <v>10238642</v>
      </c>
      <c r="F9" s="659">
        <v>4824466</v>
      </c>
      <c r="G9" s="615" t="s">
        <v>480</v>
      </c>
    </row>
    <row r="10" spans="1:7" s="619" customFormat="1" ht="12">
      <c r="A10" s="616" t="s">
        <v>518</v>
      </c>
      <c r="B10" s="617"/>
      <c r="C10" s="660" t="s">
        <v>519</v>
      </c>
      <c r="D10" s="660" t="s">
        <v>519</v>
      </c>
      <c r="E10" s="660" t="s">
        <v>519</v>
      </c>
      <c r="F10" s="660" t="s">
        <v>519</v>
      </c>
      <c r="G10" s="616" t="s">
        <v>520</v>
      </c>
    </row>
    <row r="11" spans="1:7" s="619" customFormat="1" ht="24.75" customHeight="1">
      <c r="A11" s="620" t="s">
        <v>521</v>
      </c>
      <c r="B11" s="617" t="s">
        <v>522</v>
      </c>
      <c r="C11" s="660">
        <v>107010153</v>
      </c>
      <c r="D11" s="660">
        <v>93660874</v>
      </c>
      <c r="E11" s="660">
        <v>8969319</v>
      </c>
      <c r="F11" s="660">
        <v>4379960</v>
      </c>
      <c r="G11" s="621" t="s">
        <v>481</v>
      </c>
    </row>
    <row r="12" spans="1:7" s="619" customFormat="1" ht="24">
      <c r="A12" s="620" t="s">
        <v>523</v>
      </c>
      <c r="B12" s="617" t="s">
        <v>524</v>
      </c>
      <c r="C12" s="660">
        <v>20599527</v>
      </c>
      <c r="D12" s="660">
        <v>19085843</v>
      </c>
      <c r="E12" s="660">
        <v>1382305</v>
      </c>
      <c r="F12" s="660">
        <v>131379</v>
      </c>
      <c r="G12" s="621" t="s">
        <v>525</v>
      </c>
    </row>
    <row r="13" spans="1:7" s="619" customFormat="1" ht="36">
      <c r="A13" s="620" t="s">
        <v>526</v>
      </c>
      <c r="B13" s="617" t="s">
        <v>527</v>
      </c>
      <c r="C13" s="660">
        <v>10534265</v>
      </c>
      <c r="D13" s="660">
        <v>9992260</v>
      </c>
      <c r="E13" s="660">
        <v>486817</v>
      </c>
      <c r="F13" s="660">
        <v>55188</v>
      </c>
      <c r="G13" s="621" t="s">
        <v>528</v>
      </c>
    </row>
    <row r="14" spans="1:7" s="619" customFormat="1" ht="12">
      <c r="A14" s="620" t="s">
        <v>529</v>
      </c>
      <c r="B14" s="617" t="s">
        <v>530</v>
      </c>
      <c r="C14" s="660">
        <v>7052934</v>
      </c>
      <c r="D14" s="660">
        <v>3506158</v>
      </c>
      <c r="E14" s="660">
        <v>2067653</v>
      </c>
      <c r="F14" s="660">
        <v>1479123</v>
      </c>
      <c r="G14" s="621" t="s">
        <v>531</v>
      </c>
    </row>
    <row r="15" spans="1:7" s="619" customFormat="1" ht="24">
      <c r="A15" s="620" t="s">
        <v>532</v>
      </c>
      <c r="B15" s="617" t="s">
        <v>533</v>
      </c>
      <c r="C15" s="660">
        <v>2924696</v>
      </c>
      <c r="D15" s="660">
        <v>2826617</v>
      </c>
      <c r="E15" s="660">
        <v>95989</v>
      </c>
      <c r="F15" s="660">
        <v>2090</v>
      </c>
      <c r="G15" s="621" t="s">
        <v>534</v>
      </c>
    </row>
    <row r="16" spans="1:7" s="622" customFormat="1" ht="36">
      <c r="A16" s="620" t="s">
        <v>535</v>
      </c>
      <c r="B16" s="617" t="s">
        <v>536</v>
      </c>
      <c r="C16" s="660">
        <v>9040118</v>
      </c>
      <c r="D16" s="660">
        <v>8372379</v>
      </c>
      <c r="E16" s="660">
        <v>283714</v>
      </c>
      <c r="F16" s="660">
        <v>384025</v>
      </c>
      <c r="G16" s="621" t="s">
        <v>537</v>
      </c>
    </row>
    <row r="17" spans="1:7" s="622" customFormat="1" ht="12.75">
      <c r="A17" s="620" t="s">
        <v>538</v>
      </c>
      <c r="B17" s="617" t="s">
        <v>539</v>
      </c>
      <c r="C17" s="660">
        <v>56858613</v>
      </c>
      <c r="D17" s="660">
        <v>49877617</v>
      </c>
      <c r="E17" s="660">
        <v>4652841</v>
      </c>
      <c r="F17" s="660">
        <v>2328155</v>
      </c>
      <c r="G17" s="621" t="s">
        <v>540</v>
      </c>
    </row>
    <row r="18" spans="1:7" s="622" customFormat="1" ht="25.5" customHeight="1">
      <c r="A18" s="620" t="s">
        <v>541</v>
      </c>
      <c r="B18" s="617" t="s">
        <v>542</v>
      </c>
      <c r="C18" s="660">
        <v>9433087</v>
      </c>
      <c r="D18" s="660">
        <v>8825992</v>
      </c>
      <c r="E18" s="660">
        <v>464847</v>
      </c>
      <c r="F18" s="660">
        <v>142248</v>
      </c>
      <c r="G18" s="621" t="s">
        <v>488</v>
      </c>
    </row>
    <row r="19" spans="1:7" s="622" customFormat="1" ht="24">
      <c r="A19" s="620" t="s">
        <v>543</v>
      </c>
      <c r="B19" s="617" t="s">
        <v>544</v>
      </c>
      <c r="C19" s="660">
        <v>2730103</v>
      </c>
      <c r="D19" s="660">
        <v>2472774</v>
      </c>
      <c r="E19" s="660">
        <v>173494</v>
      </c>
      <c r="F19" s="660">
        <v>83835</v>
      </c>
      <c r="G19" s="621" t="s">
        <v>489</v>
      </c>
    </row>
    <row r="20" spans="1:7" s="611" customFormat="1" ht="12.75">
      <c r="A20" s="620" t="s">
        <v>545</v>
      </c>
      <c r="B20" s="617" t="s">
        <v>546</v>
      </c>
      <c r="C20" s="660">
        <v>471036</v>
      </c>
      <c r="D20" s="660">
        <v>344154</v>
      </c>
      <c r="E20" s="660">
        <v>84769</v>
      </c>
      <c r="F20" s="660">
        <v>42113</v>
      </c>
      <c r="G20" s="621" t="s">
        <v>490</v>
      </c>
    </row>
    <row r="21" spans="1:7" s="623" customFormat="1" ht="31.5" customHeight="1">
      <c r="A21" s="620" t="s">
        <v>547</v>
      </c>
      <c r="B21" s="617" t="s">
        <v>548</v>
      </c>
      <c r="C21" s="660">
        <v>2063970</v>
      </c>
      <c r="D21" s="660">
        <v>1341447</v>
      </c>
      <c r="E21" s="660">
        <v>546213</v>
      </c>
      <c r="F21" s="660">
        <v>176310</v>
      </c>
      <c r="G21" s="621" t="s">
        <v>491</v>
      </c>
    </row>
    <row r="22" spans="1:7" s="622" customFormat="1" ht="48">
      <c r="A22" s="615" t="s">
        <v>549</v>
      </c>
      <c r="B22" s="614">
        <v>87</v>
      </c>
      <c r="C22" s="659">
        <v>1365</v>
      </c>
      <c r="D22" s="659">
        <v>0</v>
      </c>
      <c r="E22" s="659">
        <v>1365</v>
      </c>
      <c r="F22" s="659">
        <v>0</v>
      </c>
      <c r="G22" s="615" t="s">
        <v>550</v>
      </c>
    </row>
    <row r="23" spans="1:7" s="622" customFormat="1" ht="12.75">
      <c r="A23" s="616" t="s">
        <v>518</v>
      </c>
      <c r="B23" s="617"/>
      <c r="C23" s="660" t="s">
        <v>519</v>
      </c>
      <c r="D23" s="660" t="s">
        <v>519</v>
      </c>
      <c r="E23" s="660" t="s">
        <v>519</v>
      </c>
      <c r="F23" s="660" t="s">
        <v>519</v>
      </c>
      <c r="G23" s="616" t="s">
        <v>520</v>
      </c>
    </row>
    <row r="24" spans="1:7" s="622" customFormat="1" ht="24">
      <c r="A24" s="625" t="s">
        <v>551</v>
      </c>
      <c r="B24" s="617" t="s">
        <v>552</v>
      </c>
      <c r="C24" s="660">
        <v>0</v>
      </c>
      <c r="D24" s="660">
        <v>0</v>
      </c>
      <c r="E24" s="660">
        <v>0</v>
      </c>
      <c r="F24" s="660">
        <v>0</v>
      </c>
      <c r="G24" s="621" t="s">
        <v>493</v>
      </c>
    </row>
    <row r="25" spans="1:7" s="622" customFormat="1" ht="60">
      <c r="A25" s="625" t="s">
        <v>553</v>
      </c>
      <c r="B25" s="617" t="s">
        <v>554</v>
      </c>
      <c r="C25" s="660">
        <v>0</v>
      </c>
      <c r="D25" s="660">
        <v>0</v>
      </c>
      <c r="E25" s="660">
        <v>0</v>
      </c>
      <c r="F25" s="660">
        <v>0</v>
      </c>
      <c r="G25" s="621" t="s">
        <v>494</v>
      </c>
    </row>
    <row r="26" spans="1:7" s="611" customFormat="1" ht="36">
      <c r="A26" s="625" t="s">
        <v>555</v>
      </c>
      <c r="B26" s="617" t="s">
        <v>556</v>
      </c>
      <c r="C26" s="660">
        <v>0</v>
      </c>
      <c r="D26" s="660">
        <v>0</v>
      </c>
      <c r="E26" s="660">
        <v>0</v>
      </c>
      <c r="F26" s="660">
        <v>0</v>
      </c>
      <c r="G26" s="621" t="s">
        <v>495</v>
      </c>
    </row>
    <row r="27" spans="1:7" s="623" customFormat="1" ht="15.75" customHeight="1">
      <c r="A27" s="626" t="s">
        <v>557</v>
      </c>
      <c r="B27" s="617" t="s">
        <v>558</v>
      </c>
      <c r="C27" s="660">
        <v>1365</v>
      </c>
      <c r="D27" s="660">
        <v>0</v>
      </c>
      <c r="E27" s="660">
        <v>1365</v>
      </c>
      <c r="F27" s="660">
        <v>0</v>
      </c>
      <c r="G27" s="621" t="s">
        <v>496</v>
      </c>
    </row>
    <row r="28" spans="1:7" s="622" customFormat="1" ht="48">
      <c r="A28" s="615" t="s">
        <v>559</v>
      </c>
      <c r="B28" s="614">
        <v>88</v>
      </c>
      <c r="C28" s="659">
        <v>62851</v>
      </c>
      <c r="D28" s="659">
        <v>62715</v>
      </c>
      <c r="E28" s="659">
        <v>56</v>
      </c>
      <c r="F28" s="659">
        <v>80</v>
      </c>
      <c r="G28" s="615" t="s">
        <v>560</v>
      </c>
    </row>
    <row r="29" spans="1:7" s="622" customFormat="1" ht="12.75">
      <c r="A29" s="616" t="s">
        <v>518</v>
      </c>
      <c r="B29" s="617"/>
      <c r="C29" s="660" t="s">
        <v>519</v>
      </c>
      <c r="D29" s="660" t="s">
        <v>519</v>
      </c>
      <c r="E29" s="660" t="s">
        <v>519</v>
      </c>
      <c r="F29" s="660" t="s">
        <v>519</v>
      </c>
      <c r="G29" s="616" t="s">
        <v>520</v>
      </c>
    </row>
    <row r="30" spans="1:7" s="622" customFormat="1" ht="36">
      <c r="A30" s="625" t="s">
        <v>561</v>
      </c>
      <c r="B30" s="617" t="s">
        <v>562</v>
      </c>
      <c r="C30" s="660">
        <v>60727</v>
      </c>
      <c r="D30" s="660">
        <v>60727</v>
      </c>
      <c r="E30" s="660">
        <v>0</v>
      </c>
      <c r="F30" s="660">
        <v>0</v>
      </c>
      <c r="G30" s="621" t="s">
        <v>498</v>
      </c>
    </row>
    <row r="31" spans="1:7" ht="24">
      <c r="A31" s="625" t="s">
        <v>563</v>
      </c>
      <c r="B31" s="617" t="s">
        <v>564</v>
      </c>
      <c r="C31" s="660">
        <v>0</v>
      </c>
      <c r="D31" s="660">
        <v>0</v>
      </c>
      <c r="E31" s="660">
        <v>0</v>
      </c>
      <c r="F31" s="660">
        <v>0</v>
      </c>
      <c r="G31" s="621" t="s">
        <v>499</v>
      </c>
    </row>
    <row r="32" spans="1:7" ht="36">
      <c r="A32" s="661" t="s">
        <v>565</v>
      </c>
      <c r="B32" s="662" t="s">
        <v>566</v>
      </c>
      <c r="C32" s="663">
        <v>2124</v>
      </c>
      <c r="D32" s="663">
        <v>1988</v>
      </c>
      <c r="E32" s="663">
        <v>56</v>
      </c>
      <c r="F32" s="663">
        <v>80</v>
      </c>
      <c r="G32" s="633" t="s">
        <v>500</v>
      </c>
    </row>
  </sheetData>
  <sheetProtection/>
  <mergeCells count="10">
    <mergeCell ref="A1:G1"/>
    <mergeCell ref="A2:G2"/>
    <mergeCell ref="A3:G3"/>
    <mergeCell ref="A4:G4"/>
    <mergeCell ref="A5:G5"/>
    <mergeCell ref="A6:A7"/>
    <mergeCell ref="B6:B7"/>
    <mergeCell ref="C6:C7"/>
    <mergeCell ref="D6:F6"/>
    <mergeCell ref="G6:G7"/>
  </mergeCells>
  <printOptions horizontalCentered="1"/>
  <pageMargins left="0.5118110236220472" right="0.5118110236220472" top="0.7480314960629921" bottom="0.7086614173228347" header="0.31496062992125984" footer="0.31496062992125984"/>
  <pageSetup firstPageNumber="9" useFirstPageNumber="1"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B1:H25"/>
  <sheetViews>
    <sheetView showGridLines="0" zoomScalePageLayoutView="0" workbookViewId="0" topLeftCell="C3">
      <selection activeCell="H11" sqref="H11:H15"/>
    </sheetView>
  </sheetViews>
  <sheetFormatPr defaultColWidth="9.00390625" defaultRowHeight="16.5"/>
  <cols>
    <col min="1" max="1" width="8.375" style="0" hidden="1" customWidth="1"/>
    <col min="2" max="2" width="6.25390625" style="0" hidden="1" customWidth="1"/>
    <col min="3" max="3" width="24.00390625" style="0" customWidth="1"/>
    <col min="4" max="4" width="52.625" style="0" customWidth="1"/>
    <col min="5" max="7" width="2.00390625" style="8" hidden="1" customWidth="1"/>
    <col min="8" max="8" width="11.50390625" style="0" customWidth="1"/>
  </cols>
  <sheetData>
    <row r="1" spans="3:4" ht="16.5" hidden="1">
      <c r="C1" s="101"/>
      <c r="D1" s="101"/>
    </row>
    <row r="2" spans="3:8" ht="17.25" hidden="1" thickBot="1">
      <c r="C2" s="101"/>
      <c r="D2" s="101"/>
      <c r="H2" t="s">
        <v>384</v>
      </c>
    </row>
    <row r="3" spans="3:8" ht="38.25" customHeight="1">
      <c r="C3" s="479" t="s">
        <v>359</v>
      </c>
      <c r="D3" s="106" t="s">
        <v>363</v>
      </c>
      <c r="E3" s="53"/>
      <c r="F3" s="53"/>
      <c r="G3" s="53"/>
      <c r="H3" s="138">
        <f>_xlfn.IFERROR(IF(General!C6&lt;&gt;"",General!C6+1,"t+1"),"")</f>
        <v>2014</v>
      </c>
    </row>
    <row r="4" spans="3:8" ht="27.75">
      <c r="C4" s="103"/>
      <c r="D4" s="105"/>
      <c r="E4" s="54"/>
      <c r="F4" s="54"/>
      <c r="G4" s="54"/>
      <c r="H4" s="1252" t="s">
        <v>307</v>
      </c>
    </row>
    <row r="5" spans="3:8" ht="55.5" customHeight="1">
      <c r="C5" s="108" t="s">
        <v>362</v>
      </c>
      <c r="D5" s="114" t="s">
        <v>153</v>
      </c>
      <c r="E5" s="52"/>
      <c r="F5" s="52"/>
      <c r="G5" s="52"/>
      <c r="H5" s="1253"/>
    </row>
    <row r="6" spans="3:8" s="8" customFormat="1" ht="6.75" customHeight="1" hidden="1">
      <c r="C6" s="56"/>
      <c r="D6" s="52"/>
      <c r="E6" s="52"/>
      <c r="F6" s="52"/>
      <c r="G6" s="52"/>
      <c r="H6" s="29"/>
    </row>
    <row r="7" spans="3:8" s="8" customFormat="1" ht="6.75" customHeight="1" hidden="1">
      <c r="C7" s="56"/>
      <c r="D7" s="52"/>
      <c r="E7" s="52"/>
      <c r="F7" s="52"/>
      <c r="G7" s="52"/>
      <c r="H7" s="29"/>
    </row>
    <row r="8" spans="3:8" s="8" customFormat="1" ht="6.75" customHeight="1" hidden="1">
      <c r="C8" s="56"/>
      <c r="D8" s="52"/>
      <c r="E8" s="52"/>
      <c r="F8" s="52"/>
      <c r="G8" s="52"/>
      <c r="H8" s="29"/>
    </row>
    <row r="9" spans="3:8" s="8" customFormat="1" ht="6.75" customHeight="1" hidden="1">
      <c r="C9" s="56"/>
      <c r="D9" s="52"/>
      <c r="E9" s="52"/>
      <c r="F9" s="52"/>
      <c r="G9" s="52"/>
      <c r="H9" s="29"/>
    </row>
    <row r="10" spans="3:8" s="8" customFormat="1" ht="6.75" customHeight="1" hidden="1">
      <c r="C10" s="56"/>
      <c r="D10" s="52"/>
      <c r="E10" s="52"/>
      <c r="F10" s="52"/>
      <c r="G10" s="52"/>
      <c r="H10" s="63"/>
    </row>
    <row r="11" spans="2:8" ht="30" customHeight="1">
      <c r="B11" t="s">
        <v>206</v>
      </c>
      <c r="C11" s="19" t="s">
        <v>0</v>
      </c>
      <c r="D11" s="113" t="s">
        <v>369</v>
      </c>
      <c r="E11" s="36"/>
      <c r="F11" s="36"/>
      <c r="G11" s="36"/>
      <c r="H11" s="273"/>
    </row>
    <row r="12" spans="2:8" ht="30" customHeight="1">
      <c r="B12" t="s">
        <v>208</v>
      </c>
      <c r="C12" s="19" t="s">
        <v>1</v>
      </c>
      <c r="D12" s="20" t="s">
        <v>12</v>
      </c>
      <c r="E12" s="36"/>
      <c r="F12" s="36"/>
      <c r="G12" s="36"/>
      <c r="H12" s="274"/>
    </row>
    <row r="13" spans="2:8" ht="30" customHeight="1">
      <c r="B13" t="s">
        <v>212</v>
      </c>
      <c r="C13" s="19" t="s">
        <v>2</v>
      </c>
      <c r="D13" s="20" t="s">
        <v>14</v>
      </c>
      <c r="E13" s="36"/>
      <c r="F13" s="36"/>
      <c r="G13" s="36"/>
      <c r="H13" s="275"/>
    </row>
    <row r="14" spans="2:8" ht="30" customHeight="1" thickBot="1">
      <c r="B14" t="s">
        <v>218</v>
      </c>
      <c r="C14" s="19" t="s">
        <v>3</v>
      </c>
      <c r="D14" s="20" t="s">
        <v>15</v>
      </c>
      <c r="E14" s="55"/>
      <c r="F14" s="55"/>
      <c r="G14" s="55"/>
      <c r="H14" s="276"/>
    </row>
    <row r="15" spans="2:8" ht="30" customHeight="1" thickBot="1">
      <c r="B15" t="s">
        <v>214</v>
      </c>
      <c r="C15" s="277" t="s">
        <v>52</v>
      </c>
      <c r="D15" s="278" t="s">
        <v>18</v>
      </c>
      <c r="E15" s="279"/>
      <c r="F15" s="279"/>
      <c r="G15" s="279"/>
      <c r="H15" s="280"/>
    </row>
    <row r="24" ht="16.5">
      <c r="H24" s="115"/>
    </row>
    <row r="25" ht="16.5">
      <c r="H25" s="115"/>
    </row>
  </sheetData>
  <sheetProtection/>
  <mergeCells count="1">
    <mergeCell ref="H4:H5"/>
  </mergeCells>
  <printOptions/>
  <pageMargins left="0.7" right="0.7" top="0.75" bottom="0.75" header="0.3" footer="0.3"/>
  <pageSetup fitToHeight="0" fitToWidth="1" horizontalDpi="600" verticalDpi="600" orientation="portrait" paperSize="9" scale="91" r:id="rId1"/>
</worksheet>
</file>

<file path=xl/worksheets/sheet20.xml><?xml version="1.0" encoding="utf-8"?>
<worksheet xmlns="http://schemas.openxmlformats.org/spreadsheetml/2006/main" xmlns:r="http://schemas.openxmlformats.org/officeDocument/2006/relationships">
  <dimension ref="A1:G30"/>
  <sheetViews>
    <sheetView zoomScalePageLayoutView="0" workbookViewId="0" topLeftCell="A1">
      <selection activeCell="C28" sqref="C28:D29"/>
    </sheetView>
  </sheetViews>
  <sheetFormatPr defaultColWidth="9.00390625" defaultRowHeight="16.5"/>
  <cols>
    <col min="1" max="1" width="31.625" style="601" customWidth="1"/>
    <col min="2" max="2" width="13.75390625" style="601" customWidth="1"/>
    <col min="3" max="3" width="11.875" style="601" customWidth="1"/>
    <col min="4" max="4" width="11.25390625" style="601" bestFit="1" customWidth="1"/>
    <col min="5" max="5" width="10.50390625" style="601" customWidth="1"/>
    <col min="6" max="6" width="11.00390625" style="601" bestFit="1" customWidth="1"/>
    <col min="7" max="7" width="31.375" style="601" customWidth="1"/>
    <col min="8" max="16384" width="9.00390625" style="601" customWidth="1"/>
  </cols>
  <sheetData>
    <row r="1" spans="1:7" s="613" customFormat="1" ht="28.5" customHeight="1">
      <c r="A1" s="1304" t="s">
        <v>603</v>
      </c>
      <c r="B1" s="1305"/>
      <c r="C1" s="1305"/>
      <c r="D1" s="1305"/>
      <c r="E1" s="1305"/>
      <c r="F1" s="1305"/>
      <c r="G1" s="1305"/>
    </row>
    <row r="2" spans="1:7" s="611" customFormat="1" ht="12.75">
      <c r="A2" s="1316"/>
      <c r="B2" s="1316"/>
      <c r="C2" s="1316"/>
      <c r="D2" s="1316"/>
      <c r="E2" s="1316"/>
      <c r="F2" s="1316"/>
      <c r="G2" s="1316"/>
    </row>
    <row r="3" spans="1:7" s="619" customFormat="1" ht="12.75">
      <c r="A3" s="1306" t="s">
        <v>604</v>
      </c>
      <c r="B3" s="1307"/>
      <c r="C3" s="1307"/>
      <c r="D3" s="1307"/>
      <c r="E3" s="1307"/>
      <c r="F3" s="1307"/>
      <c r="G3" s="1306"/>
    </row>
    <row r="4" spans="1:7" s="619" customFormat="1" ht="12">
      <c r="A4" s="1317" t="s">
        <v>505</v>
      </c>
      <c r="B4" s="1319" t="s">
        <v>506</v>
      </c>
      <c r="C4" s="1320" t="s">
        <v>507</v>
      </c>
      <c r="D4" s="1320" t="s">
        <v>605</v>
      </c>
      <c r="E4" s="1321"/>
      <c r="F4" s="1322"/>
      <c r="G4" s="1314"/>
    </row>
    <row r="5" spans="1:7" s="622" customFormat="1" ht="39.75" customHeight="1">
      <c r="A5" s="1318"/>
      <c r="B5" s="1319"/>
      <c r="C5" s="1320"/>
      <c r="D5" s="637" t="s">
        <v>509</v>
      </c>
      <c r="E5" s="637" t="s">
        <v>606</v>
      </c>
      <c r="F5" s="638" t="s">
        <v>511</v>
      </c>
      <c r="G5" s="1315"/>
    </row>
    <row r="6" spans="1:7" s="622" customFormat="1" ht="36" customHeight="1">
      <c r="A6" s="626" t="s">
        <v>514</v>
      </c>
      <c r="B6" s="614" t="s">
        <v>515</v>
      </c>
      <c r="C6" s="658">
        <v>25383004</v>
      </c>
      <c r="D6" s="658">
        <v>16822531</v>
      </c>
      <c r="E6" s="658">
        <v>4040750</v>
      </c>
      <c r="F6" s="658">
        <v>4519723</v>
      </c>
      <c r="G6" s="631" t="s">
        <v>516</v>
      </c>
    </row>
    <row r="7" spans="1:7" s="622" customFormat="1" ht="36">
      <c r="A7" s="607" t="s">
        <v>517</v>
      </c>
      <c r="B7" s="614">
        <v>86</v>
      </c>
      <c r="C7" s="659">
        <v>25382379</v>
      </c>
      <c r="D7" s="659">
        <v>16821906</v>
      </c>
      <c r="E7" s="659">
        <v>4040750</v>
      </c>
      <c r="F7" s="659">
        <v>4519723</v>
      </c>
      <c r="G7" s="615" t="s">
        <v>480</v>
      </c>
    </row>
    <row r="8" spans="1:7" s="611" customFormat="1" ht="12.75">
      <c r="A8" s="616" t="s">
        <v>518</v>
      </c>
      <c r="B8" s="617"/>
      <c r="C8" s="660" t="s">
        <v>519</v>
      </c>
      <c r="D8" s="660" t="s">
        <v>519</v>
      </c>
      <c r="E8" s="660" t="s">
        <v>519</v>
      </c>
      <c r="F8" s="660" t="s">
        <v>519</v>
      </c>
      <c r="G8" s="616" t="s">
        <v>520</v>
      </c>
    </row>
    <row r="9" spans="1:7" s="623" customFormat="1" ht="31.5" customHeight="1">
      <c r="A9" s="620" t="s">
        <v>521</v>
      </c>
      <c r="B9" s="617" t="s">
        <v>522</v>
      </c>
      <c r="C9" s="660">
        <v>1633177</v>
      </c>
      <c r="D9" s="660">
        <v>1448071</v>
      </c>
      <c r="E9" s="660">
        <v>143126</v>
      </c>
      <c r="F9" s="660">
        <v>41980</v>
      </c>
      <c r="G9" s="621" t="s">
        <v>481</v>
      </c>
    </row>
    <row r="10" spans="1:7" s="622" customFormat="1" ht="24">
      <c r="A10" s="620" t="s">
        <v>523</v>
      </c>
      <c r="B10" s="617" t="s">
        <v>524</v>
      </c>
      <c r="C10" s="660">
        <v>166441</v>
      </c>
      <c r="D10" s="660">
        <v>162262</v>
      </c>
      <c r="E10" s="660">
        <v>4179</v>
      </c>
      <c r="F10" s="660">
        <v>0</v>
      </c>
      <c r="G10" s="621" t="s">
        <v>525</v>
      </c>
    </row>
    <row r="11" spans="1:7" s="622" customFormat="1" ht="36">
      <c r="A11" s="620" t="s">
        <v>526</v>
      </c>
      <c r="B11" s="617" t="s">
        <v>527</v>
      </c>
      <c r="C11" s="660">
        <v>642491</v>
      </c>
      <c r="D11" s="660">
        <v>566835</v>
      </c>
      <c r="E11" s="660">
        <v>75656</v>
      </c>
      <c r="F11" s="660">
        <v>0</v>
      </c>
      <c r="G11" s="621" t="s">
        <v>528</v>
      </c>
    </row>
    <row r="12" spans="1:7" s="622" customFormat="1" ht="12.75">
      <c r="A12" s="620" t="s">
        <v>529</v>
      </c>
      <c r="B12" s="617" t="s">
        <v>530</v>
      </c>
      <c r="C12" s="660" t="s">
        <v>519</v>
      </c>
      <c r="D12" s="660">
        <v>0</v>
      </c>
      <c r="E12" s="660">
        <v>0</v>
      </c>
      <c r="F12" s="660">
        <v>0</v>
      </c>
      <c r="G12" s="621" t="s">
        <v>531</v>
      </c>
    </row>
    <row r="13" spans="1:7" s="622" customFormat="1" ht="24">
      <c r="A13" s="620" t="s">
        <v>532</v>
      </c>
      <c r="B13" s="617" t="s">
        <v>533</v>
      </c>
      <c r="C13" s="660">
        <v>16710</v>
      </c>
      <c r="D13" s="660">
        <v>16710</v>
      </c>
      <c r="E13" s="660">
        <v>0</v>
      </c>
      <c r="F13" s="660">
        <v>0</v>
      </c>
      <c r="G13" s="621" t="s">
        <v>534</v>
      </c>
    </row>
    <row r="14" spans="1:7" s="611" customFormat="1" ht="36">
      <c r="A14" s="620" t="s">
        <v>535</v>
      </c>
      <c r="B14" s="617" t="s">
        <v>536</v>
      </c>
      <c r="C14" s="660">
        <v>0</v>
      </c>
      <c r="D14" s="660">
        <v>0</v>
      </c>
      <c r="E14" s="660">
        <v>0</v>
      </c>
      <c r="F14" s="660">
        <v>0</v>
      </c>
      <c r="G14" s="621" t="s">
        <v>537</v>
      </c>
    </row>
    <row r="15" spans="1:7" s="623" customFormat="1" ht="15.75" customHeight="1">
      <c r="A15" s="620" t="s">
        <v>538</v>
      </c>
      <c r="B15" s="617" t="s">
        <v>539</v>
      </c>
      <c r="C15" s="660">
        <v>807535</v>
      </c>
      <c r="D15" s="660">
        <v>702264</v>
      </c>
      <c r="E15" s="660">
        <v>63291</v>
      </c>
      <c r="F15" s="660">
        <v>41980</v>
      </c>
      <c r="G15" s="621" t="s">
        <v>540</v>
      </c>
    </row>
    <row r="16" spans="1:7" s="622" customFormat="1" ht="24">
      <c r="A16" s="620" t="s">
        <v>541</v>
      </c>
      <c r="B16" s="617" t="s">
        <v>542</v>
      </c>
      <c r="C16" s="660">
        <v>21381024</v>
      </c>
      <c r="D16" s="660">
        <v>13816602</v>
      </c>
      <c r="E16" s="660">
        <v>3354912</v>
      </c>
      <c r="F16" s="660">
        <v>4209510</v>
      </c>
      <c r="G16" s="621" t="s">
        <v>488</v>
      </c>
    </row>
    <row r="17" spans="1:7" s="622" customFormat="1" ht="24">
      <c r="A17" s="620" t="s">
        <v>543</v>
      </c>
      <c r="B17" s="617" t="s">
        <v>544</v>
      </c>
      <c r="C17" s="660">
        <v>1650161</v>
      </c>
      <c r="D17" s="660">
        <v>1063551</v>
      </c>
      <c r="E17" s="660">
        <v>394786</v>
      </c>
      <c r="F17" s="660">
        <v>191824</v>
      </c>
      <c r="G17" s="621" t="s">
        <v>489</v>
      </c>
    </row>
    <row r="18" spans="1:7" s="622" customFormat="1" ht="12.75">
      <c r="A18" s="620" t="s">
        <v>545</v>
      </c>
      <c r="B18" s="617" t="s">
        <v>546</v>
      </c>
      <c r="C18" s="660">
        <v>101868</v>
      </c>
      <c r="D18" s="660">
        <v>57626</v>
      </c>
      <c r="E18" s="660">
        <v>41741</v>
      </c>
      <c r="F18" s="660">
        <v>2501</v>
      </c>
      <c r="G18" s="621" t="s">
        <v>490</v>
      </c>
    </row>
    <row r="19" spans="1:7" ht="24">
      <c r="A19" s="620" t="s">
        <v>547</v>
      </c>
      <c r="B19" s="617" t="s">
        <v>548</v>
      </c>
      <c r="C19" s="660">
        <v>616149</v>
      </c>
      <c r="D19" s="660">
        <v>436056</v>
      </c>
      <c r="E19" s="660">
        <v>106185</v>
      </c>
      <c r="F19" s="660">
        <v>73908</v>
      </c>
      <c r="G19" s="621" t="s">
        <v>491</v>
      </c>
    </row>
    <row r="20" spans="1:7" ht="48">
      <c r="A20" s="615" t="s">
        <v>549</v>
      </c>
      <c r="B20" s="614">
        <v>87</v>
      </c>
      <c r="C20" s="660">
        <v>0</v>
      </c>
      <c r="D20" s="660">
        <v>0</v>
      </c>
      <c r="E20" s="660">
        <v>0</v>
      </c>
      <c r="F20" s="660">
        <v>0</v>
      </c>
      <c r="G20" s="615" t="s">
        <v>550</v>
      </c>
    </row>
    <row r="21" spans="1:7" ht="12.75">
      <c r="A21" s="616" t="s">
        <v>518</v>
      </c>
      <c r="B21" s="617"/>
      <c r="C21" s="660" t="s">
        <v>519</v>
      </c>
      <c r="D21" s="660" t="s">
        <v>519</v>
      </c>
      <c r="E21" s="660" t="s">
        <v>519</v>
      </c>
      <c r="F21" s="660" t="s">
        <v>519</v>
      </c>
      <c r="G21" s="616" t="s">
        <v>520</v>
      </c>
    </row>
    <row r="22" spans="1:7" ht="24">
      <c r="A22" s="625" t="s">
        <v>551</v>
      </c>
      <c r="B22" s="617" t="s">
        <v>552</v>
      </c>
      <c r="C22" s="660">
        <v>0</v>
      </c>
      <c r="D22" s="660">
        <v>0</v>
      </c>
      <c r="E22" s="660">
        <v>0</v>
      </c>
      <c r="F22" s="660">
        <v>0</v>
      </c>
      <c r="G22" s="621" t="s">
        <v>493</v>
      </c>
    </row>
    <row r="23" spans="1:7" ht="60">
      <c r="A23" s="625" t="s">
        <v>553</v>
      </c>
      <c r="B23" s="617" t="s">
        <v>554</v>
      </c>
      <c r="C23" s="660">
        <v>0</v>
      </c>
      <c r="D23" s="660">
        <v>0</v>
      </c>
      <c r="E23" s="660">
        <v>0</v>
      </c>
      <c r="F23" s="660">
        <v>0</v>
      </c>
      <c r="G23" s="621" t="s">
        <v>494</v>
      </c>
    </row>
    <row r="24" spans="1:7" ht="36">
      <c r="A24" s="625" t="s">
        <v>555</v>
      </c>
      <c r="B24" s="617" t="s">
        <v>556</v>
      </c>
      <c r="C24" s="660">
        <v>0</v>
      </c>
      <c r="D24" s="660">
        <v>0</v>
      </c>
      <c r="E24" s="660">
        <v>0</v>
      </c>
      <c r="F24" s="660">
        <v>0</v>
      </c>
      <c r="G24" s="621" t="s">
        <v>495</v>
      </c>
    </row>
    <row r="25" spans="1:7" ht="24">
      <c r="A25" s="626" t="s">
        <v>557</v>
      </c>
      <c r="B25" s="617" t="s">
        <v>558</v>
      </c>
      <c r="C25" s="660">
        <v>0</v>
      </c>
      <c r="D25" s="660">
        <v>0</v>
      </c>
      <c r="E25" s="660">
        <v>0</v>
      </c>
      <c r="F25" s="660">
        <v>0</v>
      </c>
      <c r="G25" s="621" t="s">
        <v>496</v>
      </c>
    </row>
    <row r="26" spans="1:7" ht="48">
      <c r="A26" s="615" t="s">
        <v>559</v>
      </c>
      <c r="B26" s="614">
        <v>88</v>
      </c>
      <c r="C26" s="659">
        <v>625</v>
      </c>
      <c r="D26" s="659">
        <v>625</v>
      </c>
      <c r="E26" s="659">
        <v>0</v>
      </c>
      <c r="F26" s="659">
        <v>0</v>
      </c>
      <c r="G26" s="615" t="s">
        <v>560</v>
      </c>
    </row>
    <row r="27" spans="1:7" ht="12.75">
      <c r="A27" s="616" t="s">
        <v>518</v>
      </c>
      <c r="B27" s="617"/>
      <c r="C27" s="660" t="s">
        <v>519</v>
      </c>
      <c r="D27" s="660" t="s">
        <v>519</v>
      </c>
      <c r="E27" s="660" t="s">
        <v>519</v>
      </c>
      <c r="F27" s="660" t="s">
        <v>519</v>
      </c>
      <c r="G27" s="616" t="s">
        <v>520</v>
      </c>
    </row>
    <row r="28" spans="1:7" ht="36">
      <c r="A28" s="625" t="s">
        <v>561</v>
      </c>
      <c r="B28" s="617" t="s">
        <v>562</v>
      </c>
      <c r="C28" s="660">
        <v>0</v>
      </c>
      <c r="D28" s="660">
        <v>0</v>
      </c>
      <c r="E28" s="660">
        <v>0</v>
      </c>
      <c r="F28" s="660">
        <v>0</v>
      </c>
      <c r="G28" s="621" t="s">
        <v>498</v>
      </c>
    </row>
    <row r="29" spans="1:7" ht="24">
      <c r="A29" s="625" t="s">
        <v>563</v>
      </c>
      <c r="B29" s="617" t="s">
        <v>564</v>
      </c>
      <c r="C29" s="660">
        <v>0</v>
      </c>
      <c r="D29" s="660">
        <v>0</v>
      </c>
      <c r="E29" s="660">
        <v>0</v>
      </c>
      <c r="F29" s="660">
        <v>0</v>
      </c>
      <c r="G29" s="621" t="s">
        <v>499</v>
      </c>
    </row>
    <row r="30" spans="1:7" ht="36">
      <c r="A30" s="661" t="s">
        <v>565</v>
      </c>
      <c r="B30" s="662" t="s">
        <v>566</v>
      </c>
      <c r="C30" s="663">
        <v>625</v>
      </c>
      <c r="D30" s="663">
        <v>625</v>
      </c>
      <c r="E30" s="663">
        <v>0</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11" useFirstPageNumber="1" horizontalDpi="600" verticalDpi="600" orientation="landscape" paperSize="9" r:id="rId1"/>
  <headerFooter alignWithMargins="0">
    <oddFooter>&amp;R&amp;P</oddFooter>
  </headerFooter>
</worksheet>
</file>

<file path=xl/worksheets/sheet21.xml><?xml version="1.0" encoding="utf-8"?>
<worksheet xmlns="http://schemas.openxmlformats.org/spreadsheetml/2006/main" xmlns:r="http://schemas.openxmlformats.org/officeDocument/2006/relationships">
  <dimension ref="A1:G30"/>
  <sheetViews>
    <sheetView zoomScalePageLayoutView="0" workbookViewId="0" topLeftCell="A1">
      <selection activeCell="E28" sqref="E28"/>
    </sheetView>
  </sheetViews>
  <sheetFormatPr defaultColWidth="9.00390625" defaultRowHeight="16.5"/>
  <cols>
    <col min="1" max="1" width="31.625" style="601" customWidth="1"/>
    <col min="2" max="2" width="13.75390625" style="601" customWidth="1"/>
    <col min="3" max="3" width="11.875" style="601" customWidth="1"/>
    <col min="4" max="4" width="10.375" style="601" bestFit="1" customWidth="1"/>
    <col min="5" max="5" width="11.25390625" style="601" customWidth="1"/>
    <col min="6" max="6" width="11.00390625" style="601" bestFit="1" customWidth="1"/>
    <col min="7" max="7" width="31.375" style="601" customWidth="1"/>
    <col min="8" max="16384" width="9.00390625" style="601" customWidth="1"/>
  </cols>
  <sheetData>
    <row r="1" spans="1:7" s="611" customFormat="1" ht="30" customHeight="1">
      <c r="A1" s="1304" t="s">
        <v>626</v>
      </c>
      <c r="B1" s="1305"/>
      <c r="C1" s="1305"/>
      <c r="D1" s="1305"/>
      <c r="E1" s="1305"/>
      <c r="F1" s="1305"/>
      <c r="G1" s="1305"/>
    </row>
    <row r="2" spans="1:7" s="619" customFormat="1" ht="12.75">
      <c r="A2" s="1316"/>
      <c r="B2" s="1316"/>
      <c r="C2" s="1316"/>
      <c r="D2" s="1316"/>
      <c r="E2" s="1316"/>
      <c r="F2" s="1316"/>
      <c r="G2" s="1316"/>
    </row>
    <row r="3" spans="1:7" s="619" customFormat="1" ht="12.75">
      <c r="A3" s="1306" t="s">
        <v>604</v>
      </c>
      <c r="B3" s="1307"/>
      <c r="C3" s="1307"/>
      <c r="D3" s="1307"/>
      <c r="E3" s="1307"/>
      <c r="F3" s="1307"/>
      <c r="G3" s="1306"/>
    </row>
    <row r="4" spans="1:7" s="619" customFormat="1" ht="12" customHeight="1">
      <c r="A4" s="1317" t="s">
        <v>505</v>
      </c>
      <c r="B4" s="1319" t="s">
        <v>506</v>
      </c>
      <c r="C4" s="1320" t="s">
        <v>507</v>
      </c>
      <c r="D4" s="1320" t="s">
        <v>605</v>
      </c>
      <c r="E4" s="1321"/>
      <c r="F4" s="1322"/>
      <c r="G4" s="1323"/>
    </row>
    <row r="5" spans="1:7" s="619" customFormat="1" ht="36.75" customHeight="1">
      <c r="A5" s="1318"/>
      <c r="B5" s="1319"/>
      <c r="C5" s="1320"/>
      <c r="D5" s="637" t="s">
        <v>509</v>
      </c>
      <c r="E5" s="637" t="s">
        <v>510</v>
      </c>
      <c r="F5" s="638" t="s">
        <v>511</v>
      </c>
      <c r="G5" s="1324"/>
    </row>
    <row r="6" spans="1:7" s="619" customFormat="1" ht="36">
      <c r="A6" s="626" t="s">
        <v>514</v>
      </c>
      <c r="B6" s="614" t="s">
        <v>515</v>
      </c>
      <c r="C6" s="658">
        <v>9555483</v>
      </c>
      <c r="D6" s="658">
        <v>6492668</v>
      </c>
      <c r="E6" s="658">
        <v>1878296</v>
      </c>
      <c r="F6" s="658">
        <v>1184519</v>
      </c>
      <c r="G6" s="631" t="s">
        <v>516</v>
      </c>
    </row>
    <row r="7" spans="1:7" s="622" customFormat="1" ht="36">
      <c r="A7" s="607" t="s">
        <v>517</v>
      </c>
      <c r="B7" s="614">
        <v>86</v>
      </c>
      <c r="C7" s="659">
        <v>9555483</v>
      </c>
      <c r="D7" s="659">
        <v>6492668</v>
      </c>
      <c r="E7" s="659">
        <v>1878296</v>
      </c>
      <c r="F7" s="659">
        <v>1184519</v>
      </c>
      <c r="G7" s="615" t="s">
        <v>480</v>
      </c>
    </row>
    <row r="8" spans="1:7" s="622" customFormat="1" ht="12.75">
      <c r="A8" s="616" t="s">
        <v>518</v>
      </c>
      <c r="B8" s="617"/>
      <c r="C8" s="660" t="s">
        <v>519</v>
      </c>
      <c r="D8" s="660" t="s">
        <v>519</v>
      </c>
      <c r="E8" s="660" t="s">
        <v>519</v>
      </c>
      <c r="F8" s="660" t="s">
        <v>519</v>
      </c>
      <c r="G8" s="616" t="s">
        <v>520</v>
      </c>
    </row>
    <row r="9" spans="1:7" s="622" customFormat="1" ht="25.5" customHeight="1">
      <c r="A9" s="620" t="s">
        <v>521</v>
      </c>
      <c r="B9" s="617" t="s">
        <v>522</v>
      </c>
      <c r="C9" s="660">
        <v>231921</v>
      </c>
      <c r="D9" s="660">
        <v>107685</v>
      </c>
      <c r="E9" s="660">
        <v>83454</v>
      </c>
      <c r="F9" s="660">
        <v>40782</v>
      </c>
      <c r="G9" s="621" t="s">
        <v>481</v>
      </c>
    </row>
    <row r="10" spans="1:7" s="622" customFormat="1" ht="24">
      <c r="A10" s="620" t="s">
        <v>523</v>
      </c>
      <c r="B10" s="617" t="s">
        <v>524</v>
      </c>
      <c r="C10" s="660">
        <v>51824</v>
      </c>
      <c r="D10" s="660">
        <v>11114</v>
      </c>
      <c r="E10" s="660">
        <v>35027</v>
      </c>
      <c r="F10" s="660">
        <v>5683</v>
      </c>
      <c r="G10" s="621" t="s">
        <v>525</v>
      </c>
    </row>
    <row r="11" spans="1:7" s="611" customFormat="1" ht="36">
      <c r="A11" s="620" t="s">
        <v>526</v>
      </c>
      <c r="B11" s="617" t="s">
        <v>527</v>
      </c>
      <c r="C11" s="660">
        <v>39266</v>
      </c>
      <c r="D11" s="660">
        <v>0</v>
      </c>
      <c r="E11" s="660">
        <v>39266</v>
      </c>
      <c r="F11" s="660">
        <v>0</v>
      </c>
      <c r="G11" s="621" t="s">
        <v>528</v>
      </c>
    </row>
    <row r="12" spans="1:7" s="623" customFormat="1" ht="31.5" customHeight="1">
      <c r="A12" s="620" t="s">
        <v>529</v>
      </c>
      <c r="B12" s="617" t="s">
        <v>530</v>
      </c>
      <c r="C12" s="660">
        <v>0</v>
      </c>
      <c r="D12" s="660">
        <v>0</v>
      </c>
      <c r="E12" s="660">
        <v>0</v>
      </c>
      <c r="F12" s="660">
        <v>0</v>
      </c>
      <c r="G12" s="621" t="s">
        <v>531</v>
      </c>
    </row>
    <row r="13" spans="1:7" s="622" customFormat="1" ht="24">
      <c r="A13" s="620" t="s">
        <v>532</v>
      </c>
      <c r="B13" s="617" t="s">
        <v>533</v>
      </c>
      <c r="C13" s="660">
        <v>0</v>
      </c>
      <c r="D13" s="660">
        <v>0</v>
      </c>
      <c r="E13" s="660">
        <v>0</v>
      </c>
      <c r="F13" s="660">
        <v>0</v>
      </c>
      <c r="G13" s="621" t="s">
        <v>534</v>
      </c>
    </row>
    <row r="14" spans="1:7" s="622" customFormat="1" ht="36">
      <c r="A14" s="620" t="s">
        <v>535</v>
      </c>
      <c r="B14" s="617" t="s">
        <v>536</v>
      </c>
      <c r="C14" s="660">
        <v>0</v>
      </c>
      <c r="D14" s="660">
        <v>0</v>
      </c>
      <c r="E14" s="660">
        <v>0</v>
      </c>
      <c r="F14" s="660">
        <v>0</v>
      </c>
      <c r="G14" s="621" t="s">
        <v>537</v>
      </c>
    </row>
    <row r="15" spans="1:7" s="622" customFormat="1" ht="12.75">
      <c r="A15" s="620" t="s">
        <v>538</v>
      </c>
      <c r="B15" s="617" t="s">
        <v>539</v>
      </c>
      <c r="C15" s="660">
        <v>140831</v>
      </c>
      <c r="D15" s="660">
        <v>96571</v>
      </c>
      <c r="E15" s="660">
        <v>9161</v>
      </c>
      <c r="F15" s="660">
        <v>35099</v>
      </c>
      <c r="G15" s="621" t="s">
        <v>540</v>
      </c>
    </row>
    <row r="16" spans="1:7" s="622" customFormat="1" ht="24">
      <c r="A16" s="620" t="s">
        <v>541</v>
      </c>
      <c r="B16" s="617" t="s">
        <v>542</v>
      </c>
      <c r="C16" s="660">
        <v>1204111</v>
      </c>
      <c r="D16" s="660">
        <v>1053559</v>
      </c>
      <c r="E16" s="660">
        <v>78225</v>
      </c>
      <c r="F16" s="660">
        <v>72327</v>
      </c>
      <c r="G16" s="621" t="s">
        <v>488</v>
      </c>
    </row>
    <row r="17" spans="1:7" s="611" customFormat="1" ht="24">
      <c r="A17" s="620" t="s">
        <v>543</v>
      </c>
      <c r="B17" s="617" t="s">
        <v>544</v>
      </c>
      <c r="C17" s="660">
        <v>7123687</v>
      </c>
      <c r="D17" s="660">
        <v>5062975</v>
      </c>
      <c r="E17" s="660">
        <v>1332330</v>
      </c>
      <c r="F17" s="660">
        <v>728382</v>
      </c>
      <c r="G17" s="621" t="s">
        <v>489</v>
      </c>
    </row>
    <row r="18" spans="1:7" s="623" customFormat="1" ht="15.75" customHeight="1">
      <c r="A18" s="620" t="s">
        <v>545</v>
      </c>
      <c r="B18" s="617" t="s">
        <v>546</v>
      </c>
      <c r="C18" s="660">
        <v>79294</v>
      </c>
      <c r="D18" s="660">
        <v>19584</v>
      </c>
      <c r="E18" s="660">
        <v>13230</v>
      </c>
      <c r="F18" s="660">
        <v>46480</v>
      </c>
      <c r="G18" s="621" t="s">
        <v>490</v>
      </c>
    </row>
    <row r="19" spans="1:7" s="622" customFormat="1" ht="24">
      <c r="A19" s="620" t="s">
        <v>547</v>
      </c>
      <c r="B19" s="617" t="s">
        <v>548</v>
      </c>
      <c r="C19" s="660">
        <v>916470</v>
      </c>
      <c r="D19" s="660">
        <v>248865</v>
      </c>
      <c r="E19" s="660">
        <v>371057</v>
      </c>
      <c r="F19" s="660">
        <v>296548</v>
      </c>
      <c r="G19" s="621" t="s">
        <v>491</v>
      </c>
    </row>
    <row r="20" spans="1:7" s="622" customFormat="1" ht="48">
      <c r="A20" s="615" t="s">
        <v>549</v>
      </c>
      <c r="B20" s="614">
        <v>87</v>
      </c>
      <c r="C20" s="660">
        <v>0</v>
      </c>
      <c r="D20" s="660">
        <v>0</v>
      </c>
      <c r="E20" s="660">
        <v>0</v>
      </c>
      <c r="F20" s="660">
        <v>0</v>
      </c>
      <c r="G20" s="615" t="s">
        <v>550</v>
      </c>
    </row>
    <row r="21" spans="1:7" s="622" customFormat="1" ht="12.75">
      <c r="A21" s="616" t="s">
        <v>518</v>
      </c>
      <c r="B21" s="617"/>
      <c r="C21" s="660" t="s">
        <v>519</v>
      </c>
      <c r="D21" s="660" t="s">
        <v>519</v>
      </c>
      <c r="E21" s="660" t="s">
        <v>519</v>
      </c>
      <c r="F21" s="660" t="s">
        <v>519</v>
      </c>
      <c r="G21" s="616" t="s">
        <v>520</v>
      </c>
    </row>
    <row r="22" spans="1:7" ht="24">
      <c r="A22" s="625" t="s">
        <v>551</v>
      </c>
      <c r="B22" s="617" t="s">
        <v>552</v>
      </c>
      <c r="C22" s="660">
        <v>0</v>
      </c>
      <c r="D22" s="660">
        <v>0</v>
      </c>
      <c r="E22" s="660">
        <v>0</v>
      </c>
      <c r="F22" s="660">
        <v>0</v>
      </c>
      <c r="G22" s="621" t="s">
        <v>493</v>
      </c>
    </row>
    <row r="23" spans="1:7" ht="60">
      <c r="A23" s="625" t="s">
        <v>553</v>
      </c>
      <c r="B23" s="617" t="s">
        <v>554</v>
      </c>
      <c r="C23" s="660">
        <v>0</v>
      </c>
      <c r="D23" s="660">
        <v>0</v>
      </c>
      <c r="E23" s="660">
        <v>0</v>
      </c>
      <c r="F23" s="660">
        <v>0</v>
      </c>
      <c r="G23" s="621" t="s">
        <v>494</v>
      </c>
    </row>
    <row r="24" spans="1:7" ht="36">
      <c r="A24" s="625" t="s">
        <v>555</v>
      </c>
      <c r="B24" s="617" t="s">
        <v>556</v>
      </c>
      <c r="C24" s="660">
        <v>0</v>
      </c>
      <c r="D24" s="660">
        <v>0</v>
      </c>
      <c r="E24" s="660">
        <v>0</v>
      </c>
      <c r="F24" s="660">
        <v>0</v>
      </c>
      <c r="G24" s="621" t="s">
        <v>495</v>
      </c>
    </row>
    <row r="25" spans="1:7" ht="24">
      <c r="A25" s="626" t="s">
        <v>557</v>
      </c>
      <c r="B25" s="617" t="s">
        <v>558</v>
      </c>
      <c r="C25" s="660">
        <v>0</v>
      </c>
      <c r="D25" s="660">
        <v>0</v>
      </c>
      <c r="E25" s="660">
        <v>0</v>
      </c>
      <c r="F25" s="660">
        <v>0</v>
      </c>
      <c r="G25" s="621" t="s">
        <v>496</v>
      </c>
    </row>
    <row r="26" spans="1:7" ht="48">
      <c r="A26" s="615" t="s">
        <v>559</v>
      </c>
      <c r="B26" s="614">
        <v>88</v>
      </c>
      <c r="C26" s="660">
        <v>0</v>
      </c>
      <c r="D26" s="660">
        <v>0</v>
      </c>
      <c r="E26" s="660">
        <v>0</v>
      </c>
      <c r="F26" s="660">
        <v>0</v>
      </c>
      <c r="G26" s="615" t="s">
        <v>560</v>
      </c>
    </row>
    <row r="27" spans="1:7" ht="12.75">
      <c r="A27" s="616" t="s">
        <v>518</v>
      </c>
      <c r="B27" s="617"/>
      <c r="C27" s="660" t="s">
        <v>519</v>
      </c>
      <c r="D27" s="660" t="s">
        <v>519</v>
      </c>
      <c r="E27" s="660" t="s">
        <v>519</v>
      </c>
      <c r="F27" s="660" t="s">
        <v>519</v>
      </c>
      <c r="G27" s="616" t="s">
        <v>520</v>
      </c>
    </row>
    <row r="28" spans="1:7" ht="36">
      <c r="A28" s="625" t="s">
        <v>561</v>
      </c>
      <c r="B28" s="617" t="s">
        <v>562</v>
      </c>
      <c r="C28" s="660">
        <v>0</v>
      </c>
      <c r="D28" s="660">
        <v>0</v>
      </c>
      <c r="E28" s="660">
        <v>0</v>
      </c>
      <c r="F28" s="660">
        <v>0</v>
      </c>
      <c r="G28" s="621" t="s">
        <v>498</v>
      </c>
    </row>
    <row r="29" spans="1:7" ht="24">
      <c r="A29" s="625" t="s">
        <v>563</v>
      </c>
      <c r="B29" s="617" t="s">
        <v>564</v>
      </c>
      <c r="C29" s="660">
        <v>0</v>
      </c>
      <c r="D29" s="660">
        <v>0</v>
      </c>
      <c r="E29" s="660">
        <v>0</v>
      </c>
      <c r="F29" s="660">
        <v>0</v>
      </c>
      <c r="G29" s="621" t="s">
        <v>499</v>
      </c>
    </row>
    <row r="30" spans="1:7" ht="36">
      <c r="A30" s="661" t="s">
        <v>565</v>
      </c>
      <c r="B30" s="662" t="s">
        <v>566</v>
      </c>
      <c r="C30" s="663">
        <v>0</v>
      </c>
      <c r="D30" s="663">
        <v>0</v>
      </c>
      <c r="E30" s="663">
        <v>0</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13" useFirstPageNumber="1" horizontalDpi="600" verticalDpi="600" orientation="landscape" paperSize="9" r:id="rId1"/>
  <headerFooter alignWithMargins="0">
    <oddFooter>&amp;R&amp;P</oddFooter>
  </headerFooter>
</worksheet>
</file>

<file path=xl/worksheets/sheet22.xml><?xml version="1.0" encoding="utf-8"?>
<worksheet xmlns="http://schemas.openxmlformats.org/spreadsheetml/2006/main" xmlns:r="http://schemas.openxmlformats.org/officeDocument/2006/relationships">
  <dimension ref="A1:G30"/>
  <sheetViews>
    <sheetView zoomScalePageLayoutView="0" workbookViewId="0" topLeftCell="A1">
      <selection activeCell="F8" sqref="F8"/>
    </sheetView>
  </sheetViews>
  <sheetFormatPr defaultColWidth="9.00390625" defaultRowHeight="16.5"/>
  <cols>
    <col min="1" max="1" width="31.625" style="601" customWidth="1"/>
    <col min="2" max="2" width="13.75390625" style="601" customWidth="1"/>
    <col min="3" max="3" width="11.875" style="601" customWidth="1"/>
    <col min="4" max="4" width="10.25390625" style="601" bestFit="1" customWidth="1"/>
    <col min="5" max="5" width="10.50390625" style="601" customWidth="1"/>
    <col min="6" max="6" width="10.875" style="601" bestFit="1" customWidth="1"/>
    <col min="7" max="7" width="31.375" style="601" customWidth="1"/>
    <col min="8" max="16384" width="9.00390625" style="601" customWidth="1"/>
  </cols>
  <sheetData>
    <row r="1" spans="1:7" s="611" customFormat="1" ht="30" customHeight="1">
      <c r="A1" s="1325" t="s">
        <v>628</v>
      </c>
      <c r="B1" s="1326"/>
      <c r="C1" s="1326"/>
      <c r="D1" s="1326"/>
      <c r="E1" s="1326"/>
      <c r="F1" s="1326"/>
      <c r="G1" s="1326"/>
    </row>
    <row r="2" spans="1:7" s="619" customFormat="1" ht="12.75">
      <c r="A2" s="1327"/>
      <c r="B2" s="1327"/>
      <c r="C2" s="1327"/>
      <c r="D2" s="1327"/>
      <c r="E2" s="1327"/>
      <c r="F2" s="1327"/>
      <c r="G2" s="1327"/>
    </row>
    <row r="3" spans="1:7" s="619" customFormat="1" ht="12.75">
      <c r="A3" s="1306" t="s">
        <v>629</v>
      </c>
      <c r="B3" s="1307"/>
      <c r="C3" s="1307"/>
      <c r="D3" s="1307"/>
      <c r="E3" s="1307"/>
      <c r="F3" s="1307"/>
      <c r="G3" s="1306"/>
    </row>
    <row r="4" spans="1:7" s="619" customFormat="1" ht="12">
      <c r="A4" s="1317" t="s">
        <v>505</v>
      </c>
      <c r="B4" s="1319" t="s">
        <v>506</v>
      </c>
      <c r="C4" s="1320" t="s">
        <v>507</v>
      </c>
      <c r="D4" s="1320" t="s">
        <v>605</v>
      </c>
      <c r="E4" s="1321"/>
      <c r="F4" s="1322"/>
      <c r="G4" s="1314"/>
    </row>
    <row r="5" spans="1:7" s="622" customFormat="1" ht="44.25" customHeight="1">
      <c r="A5" s="1318"/>
      <c r="B5" s="1319"/>
      <c r="C5" s="1320"/>
      <c r="D5" s="637" t="s">
        <v>509</v>
      </c>
      <c r="E5" s="637" t="s">
        <v>510</v>
      </c>
      <c r="F5" s="638" t="s">
        <v>630</v>
      </c>
      <c r="G5" s="1315"/>
    </row>
    <row r="6" spans="1:7" s="622" customFormat="1" ht="25.5" customHeight="1">
      <c r="A6" s="626" t="s">
        <v>514</v>
      </c>
      <c r="B6" s="614" t="s">
        <v>515</v>
      </c>
      <c r="C6" s="658">
        <v>4851162</v>
      </c>
      <c r="D6" s="658">
        <v>814873</v>
      </c>
      <c r="E6" s="658">
        <v>3626480</v>
      </c>
      <c r="F6" s="658">
        <v>409809</v>
      </c>
      <c r="G6" s="631" t="s">
        <v>516</v>
      </c>
    </row>
    <row r="7" spans="1:7" s="622" customFormat="1" ht="36">
      <c r="A7" s="607" t="s">
        <v>517</v>
      </c>
      <c r="B7" s="614">
        <v>86</v>
      </c>
      <c r="C7" s="659">
        <v>4851162</v>
      </c>
      <c r="D7" s="659">
        <v>814873</v>
      </c>
      <c r="E7" s="659">
        <v>3626480</v>
      </c>
      <c r="F7" s="659">
        <v>409809</v>
      </c>
      <c r="G7" s="615" t="s">
        <v>480</v>
      </c>
    </row>
    <row r="8" spans="1:7" s="611" customFormat="1" ht="12.75">
      <c r="A8" s="616" t="s">
        <v>518</v>
      </c>
      <c r="B8" s="617"/>
      <c r="C8" s="660" t="s">
        <v>519</v>
      </c>
      <c r="D8" s="660" t="s">
        <v>519</v>
      </c>
      <c r="E8" s="660" t="s">
        <v>519</v>
      </c>
      <c r="F8" s="660" t="s">
        <v>519</v>
      </c>
      <c r="G8" s="616" t="s">
        <v>520</v>
      </c>
    </row>
    <row r="9" spans="1:7" s="623" customFormat="1" ht="31.5" customHeight="1">
      <c r="A9" s="620" t="s">
        <v>521</v>
      </c>
      <c r="B9" s="617" t="s">
        <v>522</v>
      </c>
      <c r="C9" s="660">
        <v>36955</v>
      </c>
      <c r="D9" s="660">
        <v>31806</v>
      </c>
      <c r="E9" s="660">
        <v>5149</v>
      </c>
      <c r="F9" s="660">
        <v>0</v>
      </c>
      <c r="G9" s="621" t="s">
        <v>481</v>
      </c>
    </row>
    <row r="10" spans="1:7" s="622" customFormat="1" ht="24">
      <c r="A10" s="620" t="s">
        <v>523</v>
      </c>
      <c r="B10" s="617" t="s">
        <v>524</v>
      </c>
      <c r="C10" s="660">
        <v>34127</v>
      </c>
      <c r="D10" s="660">
        <v>31806</v>
      </c>
      <c r="E10" s="660">
        <v>2321</v>
      </c>
      <c r="F10" s="660">
        <v>0</v>
      </c>
      <c r="G10" s="621" t="s">
        <v>525</v>
      </c>
    </row>
    <row r="11" spans="1:7" s="622" customFormat="1" ht="36">
      <c r="A11" s="620" t="s">
        <v>526</v>
      </c>
      <c r="B11" s="617" t="s">
        <v>527</v>
      </c>
      <c r="C11" s="660">
        <v>1908</v>
      </c>
      <c r="D11" s="660">
        <v>0</v>
      </c>
      <c r="E11" s="660">
        <v>1908</v>
      </c>
      <c r="F11" s="660">
        <v>0</v>
      </c>
      <c r="G11" s="621" t="s">
        <v>528</v>
      </c>
    </row>
    <row r="12" spans="1:7" s="622" customFormat="1" ht="12.75">
      <c r="A12" s="620" t="s">
        <v>529</v>
      </c>
      <c r="B12" s="617" t="s">
        <v>530</v>
      </c>
      <c r="C12" s="660" t="s">
        <v>519</v>
      </c>
      <c r="D12" s="660">
        <v>0</v>
      </c>
      <c r="E12" s="660">
        <v>0</v>
      </c>
      <c r="F12" s="660">
        <v>0</v>
      </c>
      <c r="G12" s="621" t="s">
        <v>531</v>
      </c>
    </row>
    <row r="13" spans="1:7" s="622" customFormat="1" ht="24">
      <c r="A13" s="620" t="s">
        <v>532</v>
      </c>
      <c r="B13" s="617" t="s">
        <v>533</v>
      </c>
      <c r="C13" s="660">
        <v>0</v>
      </c>
      <c r="D13" s="660">
        <v>0</v>
      </c>
      <c r="E13" s="660">
        <v>0</v>
      </c>
      <c r="F13" s="660">
        <v>0</v>
      </c>
      <c r="G13" s="621" t="s">
        <v>534</v>
      </c>
    </row>
    <row r="14" spans="1:7" s="611" customFormat="1" ht="36">
      <c r="A14" s="620" t="s">
        <v>535</v>
      </c>
      <c r="B14" s="617" t="s">
        <v>536</v>
      </c>
      <c r="C14" s="660">
        <v>920</v>
      </c>
      <c r="D14" s="660">
        <v>0</v>
      </c>
      <c r="E14" s="660">
        <v>920</v>
      </c>
      <c r="F14" s="660">
        <v>0</v>
      </c>
      <c r="G14" s="621" t="s">
        <v>537</v>
      </c>
    </row>
    <row r="15" spans="1:7" s="623" customFormat="1" ht="15.75" customHeight="1">
      <c r="A15" s="620" t="s">
        <v>538</v>
      </c>
      <c r="B15" s="617" t="s">
        <v>539</v>
      </c>
      <c r="C15" s="660">
        <v>0</v>
      </c>
      <c r="D15" s="660">
        <v>0</v>
      </c>
      <c r="E15" s="660">
        <v>0</v>
      </c>
      <c r="F15" s="660">
        <v>0</v>
      </c>
      <c r="G15" s="621" t="s">
        <v>540</v>
      </c>
    </row>
    <row r="16" spans="1:7" s="622" customFormat="1" ht="24">
      <c r="A16" s="620" t="s">
        <v>541</v>
      </c>
      <c r="B16" s="617" t="s">
        <v>542</v>
      </c>
      <c r="C16" s="660">
        <v>52295</v>
      </c>
      <c r="D16" s="660">
        <v>0</v>
      </c>
      <c r="E16" s="660">
        <v>49174</v>
      </c>
      <c r="F16" s="660">
        <v>3121</v>
      </c>
      <c r="G16" s="621" t="s">
        <v>488</v>
      </c>
    </row>
    <row r="17" spans="1:7" s="622" customFormat="1" ht="24">
      <c r="A17" s="620" t="s">
        <v>543</v>
      </c>
      <c r="B17" s="617" t="s">
        <v>544</v>
      </c>
      <c r="C17" s="660">
        <v>47631</v>
      </c>
      <c r="D17" s="660">
        <v>0</v>
      </c>
      <c r="E17" s="660">
        <v>22673</v>
      </c>
      <c r="F17" s="660">
        <v>24958</v>
      </c>
      <c r="G17" s="621" t="s">
        <v>489</v>
      </c>
    </row>
    <row r="18" spans="1:7" s="622" customFormat="1" ht="12.75">
      <c r="A18" s="620" t="s">
        <v>545</v>
      </c>
      <c r="B18" s="617" t="s">
        <v>546</v>
      </c>
      <c r="C18" s="660">
        <v>4693945</v>
      </c>
      <c r="D18" s="660">
        <v>783067</v>
      </c>
      <c r="E18" s="660">
        <v>3547100</v>
      </c>
      <c r="F18" s="660">
        <v>363778</v>
      </c>
      <c r="G18" s="621" t="s">
        <v>490</v>
      </c>
    </row>
    <row r="19" spans="1:7" ht="24">
      <c r="A19" s="620" t="s">
        <v>547</v>
      </c>
      <c r="B19" s="617" t="s">
        <v>548</v>
      </c>
      <c r="C19" s="660">
        <v>20336</v>
      </c>
      <c r="D19" s="660">
        <v>0</v>
      </c>
      <c r="E19" s="660">
        <v>2384</v>
      </c>
      <c r="F19" s="660">
        <v>17952</v>
      </c>
      <c r="G19" s="621" t="s">
        <v>491</v>
      </c>
    </row>
    <row r="20" spans="1:7" ht="48">
      <c r="A20" s="615" t="s">
        <v>549</v>
      </c>
      <c r="B20" s="614">
        <v>87</v>
      </c>
      <c r="C20" s="660">
        <v>0</v>
      </c>
      <c r="D20" s="660">
        <v>0</v>
      </c>
      <c r="E20" s="660">
        <v>0</v>
      </c>
      <c r="F20" s="660">
        <v>0</v>
      </c>
      <c r="G20" s="615" t="s">
        <v>550</v>
      </c>
    </row>
    <row r="21" spans="1:7" ht="12.75">
      <c r="A21" s="616" t="s">
        <v>518</v>
      </c>
      <c r="B21" s="617"/>
      <c r="C21" s="660" t="s">
        <v>519</v>
      </c>
      <c r="D21" s="660" t="s">
        <v>519</v>
      </c>
      <c r="E21" s="660" t="s">
        <v>519</v>
      </c>
      <c r="F21" s="660" t="s">
        <v>519</v>
      </c>
      <c r="G21" s="616" t="s">
        <v>520</v>
      </c>
    </row>
    <row r="22" spans="1:7" ht="24">
      <c r="A22" s="625" t="s">
        <v>551</v>
      </c>
      <c r="B22" s="617" t="s">
        <v>552</v>
      </c>
      <c r="C22" s="660">
        <v>0</v>
      </c>
      <c r="D22" s="660">
        <v>0</v>
      </c>
      <c r="E22" s="660">
        <v>0</v>
      </c>
      <c r="F22" s="660">
        <v>0</v>
      </c>
      <c r="G22" s="621" t="s">
        <v>493</v>
      </c>
    </row>
    <row r="23" spans="1:7" ht="60">
      <c r="A23" s="625" t="s">
        <v>553</v>
      </c>
      <c r="B23" s="617" t="s">
        <v>554</v>
      </c>
      <c r="C23" s="660">
        <v>0</v>
      </c>
      <c r="D23" s="660">
        <v>0</v>
      </c>
      <c r="E23" s="660">
        <v>0</v>
      </c>
      <c r="F23" s="660">
        <v>0</v>
      </c>
      <c r="G23" s="621" t="s">
        <v>494</v>
      </c>
    </row>
    <row r="24" spans="1:7" ht="36">
      <c r="A24" s="625" t="s">
        <v>555</v>
      </c>
      <c r="B24" s="617" t="s">
        <v>556</v>
      </c>
      <c r="C24" s="660">
        <v>0</v>
      </c>
      <c r="D24" s="660">
        <v>0</v>
      </c>
      <c r="E24" s="660">
        <v>0</v>
      </c>
      <c r="F24" s="660">
        <v>0</v>
      </c>
      <c r="G24" s="621" t="s">
        <v>495</v>
      </c>
    </row>
    <row r="25" spans="1:7" ht="24">
      <c r="A25" s="626" t="s">
        <v>557</v>
      </c>
      <c r="B25" s="617" t="s">
        <v>558</v>
      </c>
      <c r="C25" s="660">
        <v>0</v>
      </c>
      <c r="D25" s="660">
        <v>0</v>
      </c>
      <c r="E25" s="660">
        <v>0</v>
      </c>
      <c r="F25" s="660">
        <v>0</v>
      </c>
      <c r="G25" s="621" t="s">
        <v>496</v>
      </c>
    </row>
    <row r="26" spans="1:7" ht="48">
      <c r="A26" s="615" t="s">
        <v>559</v>
      </c>
      <c r="B26" s="614">
        <v>88</v>
      </c>
      <c r="C26" s="660">
        <v>0</v>
      </c>
      <c r="D26" s="660">
        <v>0</v>
      </c>
      <c r="E26" s="660">
        <v>0</v>
      </c>
      <c r="F26" s="660">
        <v>0</v>
      </c>
      <c r="G26" s="615" t="s">
        <v>560</v>
      </c>
    </row>
    <row r="27" spans="1:7" ht="12.75">
      <c r="A27" s="616" t="s">
        <v>518</v>
      </c>
      <c r="B27" s="617"/>
      <c r="C27" s="660" t="s">
        <v>519</v>
      </c>
      <c r="D27" s="660" t="s">
        <v>519</v>
      </c>
      <c r="E27" s="660" t="s">
        <v>519</v>
      </c>
      <c r="F27" s="660" t="s">
        <v>519</v>
      </c>
      <c r="G27" s="616" t="s">
        <v>520</v>
      </c>
    </row>
    <row r="28" spans="1:7" ht="36">
      <c r="A28" s="625" t="s">
        <v>561</v>
      </c>
      <c r="B28" s="617" t="s">
        <v>562</v>
      </c>
      <c r="C28" s="660">
        <v>0</v>
      </c>
      <c r="D28" s="660">
        <v>0</v>
      </c>
      <c r="E28" s="660">
        <v>0</v>
      </c>
      <c r="F28" s="660">
        <v>0</v>
      </c>
      <c r="G28" s="621" t="s">
        <v>498</v>
      </c>
    </row>
    <row r="29" spans="1:7" ht="24">
      <c r="A29" s="625" t="s">
        <v>563</v>
      </c>
      <c r="B29" s="617" t="s">
        <v>564</v>
      </c>
      <c r="C29" s="660">
        <v>0</v>
      </c>
      <c r="D29" s="660">
        <v>0</v>
      </c>
      <c r="E29" s="660">
        <v>0</v>
      </c>
      <c r="F29" s="660">
        <v>0</v>
      </c>
      <c r="G29" s="621" t="s">
        <v>499</v>
      </c>
    </row>
    <row r="30" spans="1:7" ht="36">
      <c r="A30" s="661" t="s">
        <v>565</v>
      </c>
      <c r="B30" s="662" t="s">
        <v>566</v>
      </c>
      <c r="C30" s="663">
        <v>0</v>
      </c>
      <c r="D30" s="663">
        <v>0</v>
      </c>
      <c r="E30" s="663">
        <v>0</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15" useFirstPageNumber="1" horizontalDpi="600" verticalDpi="600" orientation="landscape" paperSize="9" r:id="rId1"/>
  <headerFooter alignWithMargins="0">
    <oddFooter>&amp;R&amp;P</oddFooter>
  </headerFooter>
</worksheet>
</file>

<file path=xl/worksheets/sheet23.xml><?xml version="1.0" encoding="utf-8"?>
<worksheet xmlns="http://schemas.openxmlformats.org/spreadsheetml/2006/main" xmlns:r="http://schemas.openxmlformats.org/officeDocument/2006/relationships">
  <dimension ref="A1:G30"/>
  <sheetViews>
    <sheetView zoomScalePageLayoutView="0" workbookViewId="0" topLeftCell="A1">
      <selection activeCell="D23" sqref="D23"/>
    </sheetView>
  </sheetViews>
  <sheetFormatPr defaultColWidth="9.00390625" defaultRowHeight="16.5"/>
  <cols>
    <col min="1" max="1" width="32.00390625" style="603" customWidth="1"/>
    <col min="2" max="2" width="10.875" style="603" customWidth="1"/>
    <col min="3" max="3" width="12.375" style="603" customWidth="1"/>
    <col min="4" max="4" width="11.125" style="603" customWidth="1"/>
    <col min="5" max="5" width="10.75390625" style="603" customWidth="1"/>
    <col min="6" max="6" width="10.25390625" style="603" customWidth="1"/>
    <col min="7" max="7" width="33.625" style="603" customWidth="1"/>
    <col min="8" max="16384" width="9.00390625" style="603" customWidth="1"/>
  </cols>
  <sheetData>
    <row r="1" spans="1:7" ht="28.5" customHeight="1">
      <c r="A1" s="1304" t="s">
        <v>635</v>
      </c>
      <c r="B1" s="1305"/>
      <c r="C1" s="1305"/>
      <c r="D1" s="1305"/>
      <c r="E1" s="1305"/>
      <c r="F1" s="1305"/>
      <c r="G1" s="1305"/>
    </row>
    <row r="2" spans="1:7" ht="12.75">
      <c r="A2" s="1305"/>
      <c r="B2" s="1305"/>
      <c r="C2" s="1305"/>
      <c r="D2" s="1305"/>
      <c r="E2" s="1305"/>
      <c r="F2" s="1305"/>
      <c r="G2" s="1305"/>
    </row>
    <row r="3" spans="1:7" ht="12.75" customHeight="1">
      <c r="A3" s="1307" t="s">
        <v>636</v>
      </c>
      <c r="B3" s="1307"/>
      <c r="C3" s="1307"/>
      <c r="D3" s="1307"/>
      <c r="E3" s="1307"/>
      <c r="F3" s="1307"/>
      <c r="G3" s="1307"/>
    </row>
    <row r="4" spans="1:7" ht="30" customHeight="1">
      <c r="A4" s="1308" t="s">
        <v>505</v>
      </c>
      <c r="B4" s="1310" t="s">
        <v>506</v>
      </c>
      <c r="C4" s="1311" t="s">
        <v>507</v>
      </c>
      <c r="D4" s="1311" t="s">
        <v>605</v>
      </c>
      <c r="E4" s="1312"/>
      <c r="F4" s="1313"/>
      <c r="G4" s="1328"/>
    </row>
    <row r="5" spans="1:7" ht="36.75" customHeight="1">
      <c r="A5" s="1309"/>
      <c r="B5" s="1310"/>
      <c r="C5" s="1311"/>
      <c r="D5" s="604" t="s">
        <v>509</v>
      </c>
      <c r="E5" s="604" t="s">
        <v>637</v>
      </c>
      <c r="F5" s="606" t="s">
        <v>511</v>
      </c>
      <c r="G5" s="1329"/>
    </row>
    <row r="6" spans="1:7" s="602" customFormat="1" ht="42.75" customHeight="1">
      <c r="A6" s="626" t="s">
        <v>514</v>
      </c>
      <c r="B6" s="614" t="s">
        <v>515</v>
      </c>
      <c r="C6" s="658">
        <v>26804641</v>
      </c>
      <c r="D6" s="658">
        <v>17720865</v>
      </c>
      <c r="E6" s="658">
        <v>6384198</v>
      </c>
      <c r="F6" s="658">
        <v>2699578</v>
      </c>
      <c r="G6" s="631" t="s">
        <v>516</v>
      </c>
    </row>
    <row r="7" spans="1:7" s="652" customFormat="1" ht="34.5" customHeight="1">
      <c r="A7" s="607" t="s">
        <v>517</v>
      </c>
      <c r="B7" s="614">
        <v>86</v>
      </c>
      <c r="C7" s="659">
        <v>26804278</v>
      </c>
      <c r="D7" s="659">
        <v>17720865</v>
      </c>
      <c r="E7" s="659">
        <v>6383835</v>
      </c>
      <c r="F7" s="659">
        <v>2699578</v>
      </c>
      <c r="G7" s="615" t="s">
        <v>480</v>
      </c>
    </row>
    <row r="8" spans="1:7" s="619" customFormat="1" ht="12">
      <c r="A8" s="616" t="s">
        <v>518</v>
      </c>
      <c r="B8" s="617"/>
      <c r="C8" s="660" t="s">
        <v>519</v>
      </c>
      <c r="D8" s="660" t="s">
        <v>519</v>
      </c>
      <c r="E8" s="660" t="s">
        <v>519</v>
      </c>
      <c r="F8" s="660" t="s">
        <v>519</v>
      </c>
      <c r="G8" s="616" t="s">
        <v>520</v>
      </c>
    </row>
    <row r="9" spans="1:7" s="619" customFormat="1" ht="12">
      <c r="A9" s="620" t="s">
        <v>521</v>
      </c>
      <c r="B9" s="617" t="s">
        <v>522</v>
      </c>
      <c r="C9" s="660">
        <v>624501</v>
      </c>
      <c r="D9" s="660">
        <v>596237</v>
      </c>
      <c r="E9" s="660">
        <v>25320</v>
      </c>
      <c r="F9" s="660">
        <v>2944</v>
      </c>
      <c r="G9" s="621" t="s">
        <v>481</v>
      </c>
    </row>
    <row r="10" spans="1:7" s="619" customFormat="1" ht="24">
      <c r="A10" s="620" t="s">
        <v>523</v>
      </c>
      <c r="B10" s="617" t="s">
        <v>524</v>
      </c>
      <c r="C10" s="660">
        <v>23473</v>
      </c>
      <c r="D10" s="660">
        <v>22993</v>
      </c>
      <c r="E10" s="660">
        <v>480</v>
      </c>
      <c r="F10" s="660">
        <v>0</v>
      </c>
      <c r="G10" s="621" t="s">
        <v>525</v>
      </c>
    </row>
    <row r="11" spans="1:7" s="619" customFormat="1" ht="36">
      <c r="A11" s="620" t="s">
        <v>526</v>
      </c>
      <c r="B11" s="617" t="s">
        <v>527</v>
      </c>
      <c r="C11" s="660">
        <v>7531</v>
      </c>
      <c r="D11" s="660">
        <v>7281</v>
      </c>
      <c r="E11" s="660">
        <v>250</v>
      </c>
      <c r="F11" s="660">
        <v>0</v>
      </c>
      <c r="G11" s="621" t="s">
        <v>528</v>
      </c>
    </row>
    <row r="12" spans="1:7" s="619" customFormat="1" ht="12">
      <c r="A12" s="620" t="s">
        <v>529</v>
      </c>
      <c r="B12" s="617" t="s">
        <v>530</v>
      </c>
      <c r="C12" s="660">
        <v>33953</v>
      </c>
      <c r="D12" s="660">
        <v>33953</v>
      </c>
      <c r="E12" s="660">
        <v>0</v>
      </c>
      <c r="F12" s="660">
        <v>0</v>
      </c>
      <c r="G12" s="621" t="s">
        <v>531</v>
      </c>
    </row>
    <row r="13" spans="1:7" s="619" customFormat="1" ht="27" customHeight="1">
      <c r="A13" s="620" t="s">
        <v>532</v>
      </c>
      <c r="B13" s="617" t="s">
        <v>533</v>
      </c>
      <c r="C13" s="660">
        <v>0</v>
      </c>
      <c r="D13" s="660">
        <v>0</v>
      </c>
      <c r="E13" s="660">
        <v>0</v>
      </c>
      <c r="F13" s="660">
        <v>0</v>
      </c>
      <c r="G13" s="621" t="s">
        <v>534</v>
      </c>
    </row>
    <row r="14" spans="1:7" s="652" customFormat="1" ht="36">
      <c r="A14" s="620" t="s">
        <v>535</v>
      </c>
      <c r="B14" s="617" t="s">
        <v>536</v>
      </c>
      <c r="C14" s="660">
        <v>0</v>
      </c>
      <c r="D14" s="660">
        <v>0</v>
      </c>
      <c r="E14" s="660">
        <v>0</v>
      </c>
      <c r="F14" s="660">
        <v>0</v>
      </c>
      <c r="G14" s="621" t="s">
        <v>537</v>
      </c>
    </row>
    <row r="15" spans="1:7" s="652" customFormat="1" ht="12.75">
      <c r="A15" s="620" t="s">
        <v>538</v>
      </c>
      <c r="B15" s="617" t="s">
        <v>539</v>
      </c>
      <c r="C15" s="660">
        <v>559544</v>
      </c>
      <c r="D15" s="660">
        <v>532010</v>
      </c>
      <c r="E15" s="660">
        <v>24590</v>
      </c>
      <c r="F15" s="660">
        <v>2944</v>
      </c>
      <c r="G15" s="621" t="s">
        <v>540</v>
      </c>
    </row>
    <row r="16" spans="1:7" s="652" customFormat="1" ht="28.5" customHeight="1">
      <c r="A16" s="620" t="s">
        <v>541</v>
      </c>
      <c r="B16" s="617" t="s">
        <v>542</v>
      </c>
      <c r="C16" s="660">
        <v>3070409</v>
      </c>
      <c r="D16" s="660">
        <v>2558130</v>
      </c>
      <c r="E16" s="660">
        <v>42603</v>
      </c>
      <c r="F16" s="660">
        <v>469676</v>
      </c>
      <c r="G16" s="621" t="s">
        <v>488</v>
      </c>
    </row>
    <row r="17" spans="1:7" s="652" customFormat="1" ht="24">
      <c r="A17" s="620" t="s">
        <v>543</v>
      </c>
      <c r="B17" s="617" t="s">
        <v>544</v>
      </c>
      <c r="C17" s="660">
        <v>411060</v>
      </c>
      <c r="D17" s="660">
        <v>315053</v>
      </c>
      <c r="E17" s="660">
        <v>83373</v>
      </c>
      <c r="F17" s="660">
        <v>12634</v>
      </c>
      <c r="G17" s="621" t="s">
        <v>489</v>
      </c>
    </row>
    <row r="18" spans="1:7" s="653" customFormat="1" ht="12">
      <c r="A18" s="620" t="s">
        <v>545</v>
      </c>
      <c r="B18" s="617" t="s">
        <v>546</v>
      </c>
      <c r="C18" s="660">
        <v>286254</v>
      </c>
      <c r="D18" s="660">
        <v>96067</v>
      </c>
      <c r="E18" s="660">
        <v>173416</v>
      </c>
      <c r="F18" s="660">
        <v>16771</v>
      </c>
      <c r="G18" s="621" t="s">
        <v>490</v>
      </c>
    </row>
    <row r="19" spans="1:7" s="654" customFormat="1" ht="24">
      <c r="A19" s="620" t="s">
        <v>547</v>
      </c>
      <c r="B19" s="617" t="s">
        <v>548</v>
      </c>
      <c r="C19" s="660">
        <v>22412054</v>
      </c>
      <c r="D19" s="660">
        <v>14155378</v>
      </c>
      <c r="E19" s="660">
        <v>6059123</v>
      </c>
      <c r="F19" s="660">
        <v>2197553</v>
      </c>
      <c r="G19" s="621" t="s">
        <v>491</v>
      </c>
    </row>
    <row r="20" spans="1:7" s="619" customFormat="1" ht="48">
      <c r="A20" s="615" t="s">
        <v>549</v>
      </c>
      <c r="B20" s="614">
        <v>87</v>
      </c>
      <c r="C20" s="660">
        <v>0</v>
      </c>
      <c r="D20" s="660">
        <v>0</v>
      </c>
      <c r="E20" s="660">
        <v>0</v>
      </c>
      <c r="F20" s="660">
        <v>0</v>
      </c>
      <c r="G20" s="615" t="s">
        <v>550</v>
      </c>
    </row>
    <row r="21" spans="1:7" s="619" customFormat="1" ht="12">
      <c r="A21" s="616" t="s">
        <v>518</v>
      </c>
      <c r="B21" s="617"/>
      <c r="C21" s="660" t="s">
        <v>519</v>
      </c>
      <c r="D21" s="660" t="s">
        <v>519</v>
      </c>
      <c r="E21" s="660" t="s">
        <v>519</v>
      </c>
      <c r="F21" s="660" t="s">
        <v>519</v>
      </c>
      <c r="G21" s="616" t="s">
        <v>520</v>
      </c>
    </row>
    <row r="22" spans="1:7" s="619" customFormat="1" ht="24">
      <c r="A22" s="625" t="s">
        <v>551</v>
      </c>
      <c r="B22" s="617" t="s">
        <v>552</v>
      </c>
      <c r="C22" s="660">
        <v>0</v>
      </c>
      <c r="D22" s="660">
        <v>0</v>
      </c>
      <c r="E22" s="660">
        <v>0</v>
      </c>
      <c r="F22" s="660">
        <v>0</v>
      </c>
      <c r="G22" s="621" t="s">
        <v>493</v>
      </c>
    </row>
    <row r="23" spans="1:7" s="622" customFormat="1" ht="60">
      <c r="A23" s="625" t="s">
        <v>553</v>
      </c>
      <c r="B23" s="617" t="s">
        <v>554</v>
      </c>
      <c r="C23" s="660">
        <v>0</v>
      </c>
      <c r="D23" s="660">
        <v>0</v>
      </c>
      <c r="E23" s="660">
        <v>0</v>
      </c>
      <c r="F23" s="660">
        <v>0</v>
      </c>
      <c r="G23" s="621" t="s">
        <v>494</v>
      </c>
    </row>
    <row r="24" spans="1:7" s="655" customFormat="1" ht="36">
      <c r="A24" s="625" t="s">
        <v>555</v>
      </c>
      <c r="B24" s="617" t="s">
        <v>556</v>
      </c>
      <c r="C24" s="660">
        <v>0</v>
      </c>
      <c r="D24" s="660">
        <v>0</v>
      </c>
      <c r="E24" s="660">
        <v>0</v>
      </c>
      <c r="F24" s="660">
        <v>0</v>
      </c>
      <c r="G24" s="621" t="s">
        <v>495</v>
      </c>
    </row>
    <row r="25" spans="1:7" s="652" customFormat="1" ht="12.75">
      <c r="A25" s="626" t="s">
        <v>557</v>
      </c>
      <c r="B25" s="617" t="s">
        <v>558</v>
      </c>
      <c r="C25" s="660">
        <v>0</v>
      </c>
      <c r="D25" s="660">
        <v>0</v>
      </c>
      <c r="E25" s="660">
        <v>0</v>
      </c>
      <c r="F25" s="660">
        <v>0</v>
      </c>
      <c r="G25" s="621" t="s">
        <v>496</v>
      </c>
    </row>
    <row r="26" spans="1:7" ht="48">
      <c r="A26" s="615" t="s">
        <v>559</v>
      </c>
      <c r="B26" s="614">
        <v>88</v>
      </c>
      <c r="C26" s="659">
        <v>363</v>
      </c>
      <c r="D26" s="659">
        <v>0</v>
      </c>
      <c r="E26" s="659">
        <v>363</v>
      </c>
      <c r="F26" s="659">
        <v>0</v>
      </c>
      <c r="G26" s="615" t="s">
        <v>560</v>
      </c>
    </row>
    <row r="27" spans="1:7" ht="12.75">
      <c r="A27" s="616" t="s">
        <v>518</v>
      </c>
      <c r="B27" s="617"/>
      <c r="C27" s="660" t="s">
        <v>519</v>
      </c>
      <c r="D27" s="660" t="s">
        <v>519</v>
      </c>
      <c r="E27" s="660" t="s">
        <v>519</v>
      </c>
      <c r="F27" s="660" t="s">
        <v>519</v>
      </c>
      <c r="G27" s="616" t="s">
        <v>520</v>
      </c>
    </row>
    <row r="28" spans="1:7" ht="36">
      <c r="A28" s="625" t="s">
        <v>561</v>
      </c>
      <c r="B28" s="617" t="s">
        <v>562</v>
      </c>
      <c r="C28" s="660">
        <v>363</v>
      </c>
      <c r="D28" s="660">
        <v>0</v>
      </c>
      <c r="E28" s="660">
        <v>363</v>
      </c>
      <c r="F28" s="660">
        <v>0</v>
      </c>
      <c r="G28" s="621" t="s">
        <v>498</v>
      </c>
    </row>
    <row r="29" spans="1:7" ht="24">
      <c r="A29" s="625" t="s">
        <v>563</v>
      </c>
      <c r="B29" s="617" t="s">
        <v>564</v>
      </c>
      <c r="C29" s="660">
        <v>0</v>
      </c>
      <c r="D29" s="660">
        <v>0</v>
      </c>
      <c r="E29" s="660">
        <v>0</v>
      </c>
      <c r="F29" s="660">
        <v>0</v>
      </c>
      <c r="G29" s="621" t="s">
        <v>499</v>
      </c>
    </row>
    <row r="30" spans="1:7" ht="36">
      <c r="A30" s="661" t="s">
        <v>565</v>
      </c>
      <c r="B30" s="662" t="s">
        <v>566</v>
      </c>
      <c r="C30" s="663">
        <v>0</v>
      </c>
      <c r="D30" s="663">
        <v>0</v>
      </c>
      <c r="E30" s="663">
        <v>0</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874015748031497" bottom="0.7874015748031497" header="0.5118110236220472" footer="0.5118110236220472"/>
  <pageSetup firstPageNumber="17" useFirstPageNumber="1" horizontalDpi="600" verticalDpi="600" orientation="landscape" paperSize="9" r:id="rId1"/>
  <headerFooter alignWithMargins="0">
    <oddFooter>&amp;R&amp;P</oddFooter>
  </headerFooter>
</worksheet>
</file>

<file path=xl/worksheets/sheet24.xml><?xml version="1.0" encoding="utf-8"?>
<worksheet xmlns="http://schemas.openxmlformats.org/spreadsheetml/2006/main" xmlns:r="http://schemas.openxmlformats.org/officeDocument/2006/relationships">
  <dimension ref="A1:G31"/>
  <sheetViews>
    <sheetView zoomScalePageLayoutView="0" workbookViewId="0" topLeftCell="A16">
      <selection activeCell="A4" sqref="A4:G4"/>
    </sheetView>
  </sheetViews>
  <sheetFormatPr defaultColWidth="9.00390625" defaultRowHeight="16.5"/>
  <cols>
    <col min="1" max="1" width="32.50390625" style="601" customWidth="1"/>
    <col min="2" max="2" width="11.75390625" style="657" customWidth="1"/>
    <col min="3" max="3" width="13.00390625" style="601" customWidth="1"/>
    <col min="4" max="4" width="11.75390625" style="601" customWidth="1"/>
    <col min="5" max="5" width="11.125" style="601" customWidth="1"/>
    <col min="6" max="6" width="10.875" style="601" customWidth="1"/>
    <col min="7" max="7" width="29.00390625" style="601" customWidth="1"/>
    <col min="8" max="16384" width="9.00390625" style="601" customWidth="1"/>
  </cols>
  <sheetData>
    <row r="1" spans="1:7" ht="51.75" customHeight="1">
      <c r="A1" s="1330" t="s">
        <v>642</v>
      </c>
      <c r="B1" s="1302"/>
      <c r="C1" s="1302"/>
      <c r="D1" s="1302"/>
      <c r="E1" s="1302"/>
      <c r="F1" s="1302"/>
      <c r="G1" s="1302"/>
    </row>
    <row r="2" spans="1:7" ht="12.75">
      <c r="A2" s="1331"/>
      <c r="B2" s="1331"/>
      <c r="C2" s="1331"/>
      <c r="D2" s="1331"/>
      <c r="E2" s="1331"/>
      <c r="F2" s="1331"/>
      <c r="G2" s="1331"/>
    </row>
    <row r="3" spans="1:7" ht="12.75">
      <c r="A3" s="1331"/>
      <c r="B3" s="1331"/>
      <c r="C3" s="1331"/>
      <c r="D3" s="1331"/>
      <c r="E3" s="1331"/>
      <c r="F3" s="1331"/>
      <c r="G3" s="1331"/>
    </row>
    <row r="4" spans="1:7" s="603" customFormat="1" ht="12.75" customHeight="1">
      <c r="A4" s="1332" t="s">
        <v>643</v>
      </c>
      <c r="B4" s="1333"/>
      <c r="C4" s="1333"/>
      <c r="D4" s="1333"/>
      <c r="E4" s="1333"/>
      <c r="F4" s="1333"/>
      <c r="G4" s="1332"/>
    </row>
    <row r="5" spans="1:7" s="656" customFormat="1" ht="36.75" customHeight="1">
      <c r="A5" s="1308" t="s">
        <v>505</v>
      </c>
      <c r="B5" s="1334" t="s">
        <v>506</v>
      </c>
      <c r="C5" s="1336" t="s">
        <v>644</v>
      </c>
      <c r="D5" s="1338" t="s">
        <v>605</v>
      </c>
      <c r="E5" s="1339"/>
      <c r="F5" s="1339"/>
      <c r="G5" s="1340"/>
    </row>
    <row r="6" spans="1:7" s="656" customFormat="1" ht="38.25" customHeight="1">
      <c r="A6" s="1309"/>
      <c r="B6" s="1335"/>
      <c r="C6" s="1337"/>
      <c r="D6" s="604" t="s">
        <v>509</v>
      </c>
      <c r="E6" s="604" t="s">
        <v>606</v>
      </c>
      <c r="F6" s="606" t="s">
        <v>511</v>
      </c>
      <c r="G6" s="1341"/>
    </row>
    <row r="7" spans="1:7" s="654" customFormat="1" ht="42.75" customHeight="1">
      <c r="A7" s="626" t="s">
        <v>514</v>
      </c>
      <c r="B7" s="614" t="s">
        <v>515</v>
      </c>
      <c r="C7" s="664">
        <v>199411440</v>
      </c>
      <c r="D7" s="664">
        <v>159159847</v>
      </c>
      <c r="E7" s="664">
        <v>26316423</v>
      </c>
      <c r="F7" s="664">
        <v>13935170</v>
      </c>
      <c r="G7" s="631" t="s">
        <v>516</v>
      </c>
    </row>
    <row r="8" spans="1:7" s="619" customFormat="1" ht="28.5" customHeight="1">
      <c r="A8" s="607" t="s">
        <v>517</v>
      </c>
      <c r="B8" s="614">
        <v>86</v>
      </c>
      <c r="C8" s="664">
        <v>188518104</v>
      </c>
      <c r="D8" s="664">
        <v>148495553</v>
      </c>
      <c r="E8" s="664">
        <v>26204982</v>
      </c>
      <c r="F8" s="664">
        <v>13817569</v>
      </c>
      <c r="G8" s="615" t="s">
        <v>480</v>
      </c>
    </row>
    <row r="9" spans="1:7" s="619" customFormat="1" ht="12">
      <c r="A9" s="616" t="s">
        <v>518</v>
      </c>
      <c r="B9" s="617"/>
      <c r="C9" s="665" t="s">
        <v>519</v>
      </c>
      <c r="D9" s="665" t="s">
        <v>519</v>
      </c>
      <c r="E9" s="665" t="s">
        <v>519</v>
      </c>
      <c r="F9" s="665" t="s">
        <v>519</v>
      </c>
      <c r="G9" s="616" t="s">
        <v>520</v>
      </c>
    </row>
    <row r="10" spans="1:7" s="619" customFormat="1" ht="12">
      <c r="A10" s="620" t="s">
        <v>521</v>
      </c>
      <c r="B10" s="617" t="s">
        <v>522</v>
      </c>
      <c r="C10" s="665">
        <v>109753160</v>
      </c>
      <c r="D10" s="665">
        <v>95844673</v>
      </c>
      <c r="E10" s="665">
        <v>9263347</v>
      </c>
      <c r="F10" s="665">
        <v>4645140</v>
      </c>
      <c r="G10" s="621" t="s">
        <v>481</v>
      </c>
    </row>
    <row r="11" spans="1:7" s="619" customFormat="1" ht="24">
      <c r="A11" s="620" t="s">
        <v>523</v>
      </c>
      <c r="B11" s="617" t="s">
        <v>524</v>
      </c>
      <c r="C11" s="665">
        <v>20875392</v>
      </c>
      <c r="D11" s="665">
        <v>19314018</v>
      </c>
      <c r="E11" s="665">
        <v>1424312</v>
      </c>
      <c r="F11" s="665">
        <v>137062</v>
      </c>
      <c r="G11" s="621" t="s">
        <v>525</v>
      </c>
    </row>
    <row r="12" spans="1:7" s="619" customFormat="1" ht="36">
      <c r="A12" s="620" t="s">
        <v>526</v>
      </c>
      <c r="B12" s="617" t="s">
        <v>527</v>
      </c>
      <c r="C12" s="665">
        <v>11225461</v>
      </c>
      <c r="D12" s="665">
        <v>10566376</v>
      </c>
      <c r="E12" s="665">
        <v>603897</v>
      </c>
      <c r="F12" s="665">
        <v>55188</v>
      </c>
      <c r="G12" s="621" t="s">
        <v>528</v>
      </c>
    </row>
    <row r="13" spans="1:7" s="619" customFormat="1" ht="12">
      <c r="A13" s="620" t="s">
        <v>529</v>
      </c>
      <c r="B13" s="617" t="s">
        <v>530</v>
      </c>
      <c r="C13" s="665">
        <v>7303340</v>
      </c>
      <c r="D13" s="665">
        <v>3540111</v>
      </c>
      <c r="E13" s="665">
        <v>2104632</v>
      </c>
      <c r="F13" s="665">
        <v>1658597</v>
      </c>
      <c r="G13" s="621" t="s">
        <v>531</v>
      </c>
    </row>
    <row r="14" spans="1:7" s="619" customFormat="1" ht="31.5" customHeight="1">
      <c r="A14" s="620" t="s">
        <v>532</v>
      </c>
      <c r="B14" s="617" t="s">
        <v>533</v>
      </c>
      <c r="C14" s="665">
        <v>2941406</v>
      </c>
      <c r="D14" s="665">
        <v>2843327</v>
      </c>
      <c r="E14" s="665">
        <v>95989</v>
      </c>
      <c r="F14" s="665">
        <v>2090</v>
      </c>
      <c r="G14" s="621" t="s">
        <v>534</v>
      </c>
    </row>
    <row r="15" spans="1:7" s="619" customFormat="1" ht="36">
      <c r="A15" s="620" t="s">
        <v>535</v>
      </c>
      <c r="B15" s="617" t="s">
        <v>536</v>
      </c>
      <c r="C15" s="665">
        <v>9041038</v>
      </c>
      <c r="D15" s="665">
        <v>8372379</v>
      </c>
      <c r="E15" s="665">
        <v>284634</v>
      </c>
      <c r="F15" s="665">
        <v>384025</v>
      </c>
      <c r="G15" s="621" t="s">
        <v>537</v>
      </c>
    </row>
    <row r="16" spans="1:7" s="619" customFormat="1" ht="12">
      <c r="A16" s="620" t="s">
        <v>538</v>
      </c>
      <c r="B16" s="617" t="s">
        <v>539</v>
      </c>
      <c r="C16" s="665">
        <v>58366523</v>
      </c>
      <c r="D16" s="665">
        <v>51208462</v>
      </c>
      <c r="E16" s="665">
        <v>4749883</v>
      </c>
      <c r="F16" s="665">
        <v>2408178</v>
      </c>
      <c r="G16" s="621" t="s">
        <v>540</v>
      </c>
    </row>
    <row r="17" spans="1:7" s="653" customFormat="1" ht="24">
      <c r="A17" s="620" t="s">
        <v>541</v>
      </c>
      <c r="B17" s="617" t="s">
        <v>542</v>
      </c>
      <c r="C17" s="665">
        <v>35140926</v>
      </c>
      <c r="D17" s="665">
        <v>26254283</v>
      </c>
      <c r="E17" s="665">
        <v>3989761</v>
      </c>
      <c r="F17" s="665">
        <v>4896882</v>
      </c>
      <c r="G17" s="621" t="s">
        <v>488</v>
      </c>
    </row>
    <row r="18" spans="1:7" s="619" customFormat="1" ht="24">
      <c r="A18" s="620" t="s">
        <v>543</v>
      </c>
      <c r="B18" s="617" t="s">
        <v>544</v>
      </c>
      <c r="C18" s="665">
        <v>11962642</v>
      </c>
      <c r="D18" s="665">
        <v>8914353</v>
      </c>
      <c r="E18" s="665">
        <v>2006656</v>
      </c>
      <c r="F18" s="665">
        <v>1041633</v>
      </c>
      <c r="G18" s="621" t="s">
        <v>489</v>
      </c>
    </row>
    <row r="19" spans="1:7" s="653" customFormat="1" ht="12">
      <c r="A19" s="620" t="s">
        <v>545</v>
      </c>
      <c r="B19" s="617" t="s">
        <v>546</v>
      </c>
      <c r="C19" s="665">
        <v>5632397</v>
      </c>
      <c r="D19" s="665">
        <v>1300498</v>
      </c>
      <c r="E19" s="665">
        <v>3860256</v>
      </c>
      <c r="F19" s="665">
        <v>471643</v>
      </c>
      <c r="G19" s="621" t="s">
        <v>490</v>
      </c>
    </row>
    <row r="20" spans="1:7" s="654" customFormat="1" ht="29.25" customHeight="1">
      <c r="A20" s="620" t="s">
        <v>547</v>
      </c>
      <c r="B20" s="617" t="s">
        <v>548</v>
      </c>
      <c r="C20" s="665">
        <v>26028979</v>
      </c>
      <c r="D20" s="665">
        <v>16181746</v>
      </c>
      <c r="E20" s="665">
        <v>7084962</v>
      </c>
      <c r="F20" s="665">
        <v>2762271</v>
      </c>
      <c r="G20" s="621" t="s">
        <v>491</v>
      </c>
    </row>
    <row r="21" spans="1:7" s="653" customFormat="1" ht="48">
      <c r="A21" s="615" t="s">
        <v>549</v>
      </c>
      <c r="B21" s="614">
        <v>87</v>
      </c>
      <c r="C21" s="664">
        <v>9627560</v>
      </c>
      <c r="D21" s="664">
        <v>9528759</v>
      </c>
      <c r="E21" s="664">
        <v>78909</v>
      </c>
      <c r="F21" s="664">
        <v>19892</v>
      </c>
      <c r="G21" s="615" t="s">
        <v>550</v>
      </c>
    </row>
    <row r="22" spans="1:7" s="619" customFormat="1" ht="12">
      <c r="A22" s="616" t="s">
        <v>518</v>
      </c>
      <c r="B22" s="617"/>
      <c r="C22" s="665" t="s">
        <v>519</v>
      </c>
      <c r="D22" s="665" t="s">
        <v>519</v>
      </c>
      <c r="E22" s="665" t="s">
        <v>519</v>
      </c>
      <c r="F22" s="665" t="s">
        <v>519</v>
      </c>
      <c r="G22" s="616" t="s">
        <v>520</v>
      </c>
    </row>
    <row r="23" spans="1:7" s="619" customFormat="1" ht="24">
      <c r="A23" s="625" t="s">
        <v>551</v>
      </c>
      <c r="B23" s="617" t="s">
        <v>552</v>
      </c>
      <c r="C23" s="665">
        <v>231487</v>
      </c>
      <c r="D23" s="665">
        <v>230316</v>
      </c>
      <c r="E23" s="665">
        <v>1171</v>
      </c>
      <c r="F23" s="665">
        <v>0</v>
      </c>
      <c r="G23" s="621" t="s">
        <v>493</v>
      </c>
    </row>
    <row r="24" spans="1:7" s="619" customFormat="1" ht="60">
      <c r="A24" s="625" t="s">
        <v>553</v>
      </c>
      <c r="B24" s="617" t="s">
        <v>554</v>
      </c>
      <c r="C24" s="665">
        <v>3704319</v>
      </c>
      <c r="D24" s="665">
        <v>3701783</v>
      </c>
      <c r="E24" s="665">
        <v>2536</v>
      </c>
      <c r="F24" s="665">
        <v>0</v>
      </c>
      <c r="G24" s="621" t="s">
        <v>494</v>
      </c>
    </row>
    <row r="25" spans="1:7" s="653" customFormat="1" ht="36">
      <c r="A25" s="625" t="s">
        <v>555</v>
      </c>
      <c r="B25" s="617" t="s">
        <v>556</v>
      </c>
      <c r="C25" s="665">
        <v>1955296</v>
      </c>
      <c r="D25" s="665">
        <v>1923227</v>
      </c>
      <c r="E25" s="665">
        <v>32069</v>
      </c>
      <c r="F25" s="665">
        <v>0</v>
      </c>
      <c r="G25" s="621" t="s">
        <v>495</v>
      </c>
    </row>
    <row r="26" spans="1:7" s="654" customFormat="1" ht="24">
      <c r="A26" s="626" t="s">
        <v>557</v>
      </c>
      <c r="B26" s="617" t="s">
        <v>558</v>
      </c>
      <c r="C26" s="665">
        <v>3736458</v>
      </c>
      <c r="D26" s="665">
        <v>3673433</v>
      </c>
      <c r="E26" s="665">
        <v>43133</v>
      </c>
      <c r="F26" s="665">
        <v>19892</v>
      </c>
      <c r="G26" s="621" t="s">
        <v>496</v>
      </c>
    </row>
    <row r="27" spans="1:7" s="619" customFormat="1" ht="48">
      <c r="A27" s="615" t="s">
        <v>559</v>
      </c>
      <c r="B27" s="614">
        <v>88</v>
      </c>
      <c r="C27" s="664">
        <v>1265776</v>
      </c>
      <c r="D27" s="664">
        <v>1135535</v>
      </c>
      <c r="E27" s="664">
        <v>32532</v>
      </c>
      <c r="F27" s="664">
        <v>97709</v>
      </c>
      <c r="G27" s="615" t="s">
        <v>560</v>
      </c>
    </row>
    <row r="28" spans="1:7" s="653" customFormat="1" ht="12">
      <c r="A28" s="616" t="s">
        <v>518</v>
      </c>
      <c r="B28" s="617"/>
      <c r="C28" s="665" t="s">
        <v>519</v>
      </c>
      <c r="D28" s="665" t="s">
        <v>519</v>
      </c>
      <c r="E28" s="665" t="s">
        <v>519</v>
      </c>
      <c r="F28" s="665" t="s">
        <v>519</v>
      </c>
      <c r="G28" s="616" t="s">
        <v>520</v>
      </c>
    </row>
    <row r="29" spans="1:7" s="619" customFormat="1" ht="36">
      <c r="A29" s="625" t="s">
        <v>561</v>
      </c>
      <c r="B29" s="617" t="s">
        <v>562</v>
      </c>
      <c r="C29" s="665">
        <v>377526</v>
      </c>
      <c r="D29" s="665">
        <v>290638</v>
      </c>
      <c r="E29" s="665">
        <v>4653</v>
      </c>
      <c r="F29" s="665">
        <v>82235</v>
      </c>
      <c r="G29" s="621" t="s">
        <v>498</v>
      </c>
    </row>
    <row r="30" spans="1:7" ht="24">
      <c r="A30" s="625" t="s">
        <v>563</v>
      </c>
      <c r="B30" s="617" t="s">
        <v>564</v>
      </c>
      <c r="C30" s="665">
        <v>156673</v>
      </c>
      <c r="D30" s="665">
        <v>152644</v>
      </c>
      <c r="E30" s="665">
        <v>4029</v>
      </c>
      <c r="F30" s="665">
        <v>0</v>
      </c>
      <c r="G30" s="621" t="s">
        <v>499</v>
      </c>
    </row>
    <row r="31" spans="1:7" ht="36">
      <c r="A31" s="661" t="s">
        <v>565</v>
      </c>
      <c r="B31" s="662" t="s">
        <v>566</v>
      </c>
      <c r="C31" s="663">
        <v>731577</v>
      </c>
      <c r="D31" s="663">
        <v>692253</v>
      </c>
      <c r="E31" s="663">
        <v>23850</v>
      </c>
      <c r="F31" s="663">
        <v>15474</v>
      </c>
      <c r="G31" s="633" t="s">
        <v>500</v>
      </c>
    </row>
  </sheetData>
  <sheetProtection/>
  <mergeCells count="9">
    <mergeCell ref="A1:G1"/>
    <mergeCell ref="A2:G2"/>
    <mergeCell ref="A3:G3"/>
    <mergeCell ref="A4:G4"/>
    <mergeCell ref="A5:A6"/>
    <mergeCell ref="B5:B6"/>
    <mergeCell ref="C5:C6"/>
    <mergeCell ref="D5:F5"/>
    <mergeCell ref="G5:G6"/>
  </mergeCells>
  <printOptions horizontalCentered="1"/>
  <pageMargins left="0.5118110236220472" right="0.5118110236220472" top="0.7874015748031497" bottom="0.7874015748031497" header="0.31496062992125984" footer="0.4724409448818898"/>
  <pageSetup firstPageNumber="5" useFirstPageNumber="1" horizontalDpi="600" verticalDpi="600" orientation="landscape" paperSize="9" r:id="rId1"/>
  <headerFooter alignWithMargins="0">
    <oddFooter>&amp;R&amp;P</oddFooter>
  </headerFooter>
</worksheet>
</file>

<file path=xl/worksheets/sheet25.xml><?xml version="1.0" encoding="utf-8"?>
<worksheet xmlns="http://schemas.openxmlformats.org/spreadsheetml/2006/main" xmlns:r="http://schemas.openxmlformats.org/officeDocument/2006/relationships">
  <dimension ref="A1:G32"/>
  <sheetViews>
    <sheetView zoomScalePageLayoutView="0" workbookViewId="0" topLeftCell="A1">
      <selection activeCell="E40" sqref="E40"/>
    </sheetView>
  </sheetViews>
  <sheetFormatPr defaultColWidth="9.00390625" defaultRowHeight="16.5"/>
  <cols>
    <col min="1" max="1" width="31.625" style="601" customWidth="1"/>
    <col min="2" max="2" width="12.125" style="601" customWidth="1"/>
    <col min="3" max="3" width="11.50390625" style="601" customWidth="1"/>
    <col min="4" max="4" width="12.25390625" style="601" bestFit="1" customWidth="1"/>
    <col min="5" max="5" width="10.75390625" style="601" customWidth="1"/>
    <col min="6" max="6" width="11.00390625" style="601" bestFit="1" customWidth="1"/>
    <col min="7" max="7" width="31.375" style="601" customWidth="1"/>
    <col min="8" max="16384" width="9.00390625" style="601" customWidth="1"/>
  </cols>
  <sheetData>
    <row r="1" spans="1:7" ht="15">
      <c r="A1" s="1302" t="s">
        <v>501</v>
      </c>
      <c r="B1" s="1302"/>
      <c r="C1" s="1302"/>
      <c r="D1" s="1302"/>
      <c r="E1" s="1302"/>
      <c r="F1" s="1302"/>
      <c r="G1" s="1302"/>
    </row>
    <row r="2" spans="1:7" ht="15">
      <c r="A2" s="1302" t="s">
        <v>502</v>
      </c>
      <c r="B2" s="1302"/>
      <c r="C2" s="1302"/>
      <c r="D2" s="1302"/>
      <c r="E2" s="1302"/>
      <c r="F2" s="1302"/>
      <c r="G2" s="1302"/>
    </row>
    <row r="3" spans="1:7" ht="14.25">
      <c r="A3" s="1303"/>
      <c r="B3" s="1303"/>
      <c r="C3" s="1303"/>
      <c r="D3" s="1303"/>
      <c r="E3" s="1303"/>
      <c r="F3" s="1303"/>
      <c r="G3" s="1303"/>
    </row>
    <row r="4" spans="1:7" s="603" customFormat="1" ht="27.75" customHeight="1">
      <c r="A4" s="1304" t="s">
        <v>503</v>
      </c>
      <c r="B4" s="1305"/>
      <c r="C4" s="1305"/>
      <c r="D4" s="1305"/>
      <c r="E4" s="1305"/>
      <c r="F4" s="1305"/>
      <c r="G4" s="1305"/>
    </row>
    <row r="5" spans="1:7" s="603" customFormat="1" ht="12.75" customHeight="1">
      <c r="A5" s="1306" t="s">
        <v>504</v>
      </c>
      <c r="B5" s="1307"/>
      <c r="C5" s="1307"/>
      <c r="D5" s="1307"/>
      <c r="E5" s="1307"/>
      <c r="F5" s="1307"/>
      <c r="G5" s="1306"/>
    </row>
    <row r="6" spans="1:7" s="605" customFormat="1" ht="36.75" customHeight="1">
      <c r="A6" s="1308" t="s">
        <v>505</v>
      </c>
      <c r="B6" s="1310" t="s">
        <v>506</v>
      </c>
      <c r="C6" s="1311" t="s">
        <v>507</v>
      </c>
      <c r="D6" s="1311" t="s">
        <v>508</v>
      </c>
      <c r="E6" s="1312"/>
      <c r="F6" s="1313"/>
      <c r="G6" s="1314"/>
    </row>
    <row r="7" spans="1:7" s="605" customFormat="1" ht="36.75" customHeight="1">
      <c r="A7" s="1309"/>
      <c r="B7" s="1310"/>
      <c r="C7" s="1311"/>
      <c r="D7" s="604" t="s">
        <v>509</v>
      </c>
      <c r="E7" s="604" t="s">
        <v>510</v>
      </c>
      <c r="F7" s="606" t="s">
        <v>511</v>
      </c>
      <c r="G7" s="1315"/>
    </row>
    <row r="8" spans="1:7" s="613" customFormat="1" ht="37.5" customHeight="1">
      <c r="A8" s="607" t="s">
        <v>514</v>
      </c>
      <c r="B8" s="614" t="s">
        <v>515</v>
      </c>
      <c r="C8" s="664">
        <v>113235007</v>
      </c>
      <c r="D8" s="664">
        <v>101656090</v>
      </c>
      <c r="E8" s="664">
        <v>8482355</v>
      </c>
      <c r="F8" s="664">
        <v>3096562</v>
      </c>
      <c r="G8" s="610" t="s">
        <v>516</v>
      </c>
    </row>
    <row r="9" spans="1:7" s="611" customFormat="1" ht="39.75" customHeight="1">
      <c r="A9" s="607" t="s">
        <v>517</v>
      </c>
      <c r="B9" s="614">
        <v>86</v>
      </c>
      <c r="C9" s="664">
        <v>113176717</v>
      </c>
      <c r="D9" s="664">
        <v>101599204</v>
      </c>
      <c r="E9" s="664">
        <v>8480951</v>
      </c>
      <c r="F9" s="664">
        <v>3096562</v>
      </c>
      <c r="G9" s="615" t="s">
        <v>480</v>
      </c>
    </row>
    <row r="10" spans="1:7" s="619" customFormat="1" ht="12">
      <c r="A10" s="616" t="s">
        <v>518</v>
      </c>
      <c r="B10" s="617"/>
      <c r="G10" s="616" t="s">
        <v>520</v>
      </c>
    </row>
    <row r="11" spans="1:7" s="619" customFormat="1" ht="24.75" customHeight="1">
      <c r="A11" s="620" t="s">
        <v>521</v>
      </c>
      <c r="B11" s="617" t="s">
        <v>522</v>
      </c>
      <c r="C11" s="665">
        <v>99549144</v>
      </c>
      <c r="D11" s="665">
        <v>89302843</v>
      </c>
      <c r="E11" s="665">
        <v>7608157</v>
      </c>
      <c r="F11" s="665">
        <v>2638144</v>
      </c>
      <c r="G11" s="621" t="s">
        <v>481</v>
      </c>
    </row>
    <row r="12" spans="1:7" s="619" customFormat="1" ht="24">
      <c r="A12" s="620" t="s">
        <v>523</v>
      </c>
      <c r="B12" s="617" t="s">
        <v>524</v>
      </c>
      <c r="C12" s="665">
        <v>22579412</v>
      </c>
      <c r="D12" s="665">
        <v>20338161</v>
      </c>
      <c r="E12" s="665">
        <v>2152026</v>
      </c>
      <c r="F12" s="665">
        <v>89225</v>
      </c>
      <c r="G12" s="621" t="s">
        <v>525</v>
      </c>
    </row>
    <row r="13" spans="1:7" s="619" customFormat="1" ht="36">
      <c r="A13" s="620" t="s">
        <v>526</v>
      </c>
      <c r="B13" s="617" t="s">
        <v>527</v>
      </c>
      <c r="C13" s="665">
        <v>10945877</v>
      </c>
      <c r="D13" s="665">
        <v>10456107</v>
      </c>
      <c r="E13" s="665">
        <v>444609</v>
      </c>
      <c r="F13" s="665">
        <v>45161</v>
      </c>
      <c r="G13" s="621" t="s">
        <v>528</v>
      </c>
    </row>
    <row r="14" spans="1:7" s="619" customFormat="1" ht="12">
      <c r="A14" s="620" t="s">
        <v>529</v>
      </c>
      <c r="B14" s="617" t="s">
        <v>530</v>
      </c>
      <c r="C14" s="665">
        <v>5761936</v>
      </c>
      <c r="D14" s="665">
        <v>3305026</v>
      </c>
      <c r="E14" s="665">
        <v>1724150</v>
      </c>
      <c r="F14" s="665">
        <v>732760</v>
      </c>
      <c r="G14" s="621" t="s">
        <v>531</v>
      </c>
    </row>
    <row r="15" spans="1:7" s="619" customFormat="1" ht="24">
      <c r="A15" s="620" t="s">
        <v>532</v>
      </c>
      <c r="B15" s="617" t="s">
        <v>533</v>
      </c>
      <c r="C15" s="665">
        <v>3931738</v>
      </c>
      <c r="D15" s="665">
        <v>3850839</v>
      </c>
      <c r="E15" s="665">
        <v>78044</v>
      </c>
      <c r="F15" s="665">
        <v>2855</v>
      </c>
      <c r="G15" s="621" t="s">
        <v>534</v>
      </c>
    </row>
    <row r="16" spans="1:7" s="622" customFormat="1" ht="36">
      <c r="A16" s="620" t="s">
        <v>535</v>
      </c>
      <c r="B16" s="617" t="s">
        <v>536</v>
      </c>
      <c r="C16" s="665">
        <v>7346110</v>
      </c>
      <c r="D16" s="665">
        <v>6866939</v>
      </c>
      <c r="E16" s="665">
        <v>167747</v>
      </c>
      <c r="F16" s="665">
        <v>311424</v>
      </c>
      <c r="G16" s="621" t="s">
        <v>537</v>
      </c>
    </row>
    <row r="17" spans="1:7" s="622" customFormat="1" ht="12.75">
      <c r="A17" s="620" t="s">
        <v>538</v>
      </c>
      <c r="B17" s="617" t="s">
        <v>539</v>
      </c>
      <c r="C17" s="665">
        <v>48984071</v>
      </c>
      <c r="D17" s="665">
        <v>44485771</v>
      </c>
      <c r="E17" s="665">
        <v>3041581</v>
      </c>
      <c r="F17" s="665">
        <v>1456719</v>
      </c>
      <c r="G17" s="621" t="s">
        <v>540</v>
      </c>
    </row>
    <row r="18" spans="1:7" s="622" customFormat="1" ht="25.5" customHeight="1">
      <c r="A18" s="620" t="s">
        <v>541</v>
      </c>
      <c r="B18" s="617" t="s">
        <v>542</v>
      </c>
      <c r="C18" s="665">
        <v>9188523</v>
      </c>
      <c r="D18" s="665">
        <v>8650967</v>
      </c>
      <c r="E18" s="665">
        <v>385102</v>
      </c>
      <c r="F18" s="665">
        <v>152454</v>
      </c>
      <c r="G18" s="621" t="s">
        <v>488</v>
      </c>
    </row>
    <row r="19" spans="1:7" s="622" customFormat="1" ht="24">
      <c r="A19" s="620" t="s">
        <v>543</v>
      </c>
      <c r="B19" s="617" t="s">
        <v>544</v>
      </c>
      <c r="C19" s="665">
        <v>2577068</v>
      </c>
      <c r="D19" s="665">
        <v>2347450</v>
      </c>
      <c r="E19" s="665">
        <v>152563</v>
      </c>
      <c r="F19" s="665">
        <v>77055</v>
      </c>
      <c r="G19" s="621" t="s">
        <v>489</v>
      </c>
    </row>
    <row r="20" spans="1:7" s="611" customFormat="1" ht="12.75">
      <c r="A20" s="620" t="s">
        <v>545</v>
      </c>
      <c r="B20" s="617" t="s">
        <v>546</v>
      </c>
      <c r="C20" s="665">
        <v>475714</v>
      </c>
      <c r="D20" s="665">
        <v>345004</v>
      </c>
      <c r="E20" s="665">
        <v>83432</v>
      </c>
      <c r="F20" s="665">
        <v>47278</v>
      </c>
      <c r="G20" s="621" t="s">
        <v>490</v>
      </c>
    </row>
    <row r="21" spans="1:7" s="623" customFormat="1" ht="31.5" customHeight="1">
      <c r="A21" s="620" t="s">
        <v>547</v>
      </c>
      <c r="B21" s="617" t="s">
        <v>548</v>
      </c>
      <c r="C21" s="665">
        <v>1386268</v>
      </c>
      <c r="D21" s="665">
        <v>952940</v>
      </c>
      <c r="E21" s="665">
        <v>251697</v>
      </c>
      <c r="F21" s="665">
        <v>181631</v>
      </c>
      <c r="G21" s="621" t="s">
        <v>491</v>
      </c>
    </row>
    <row r="22" spans="1:7" s="622" customFormat="1" ht="48">
      <c r="A22" s="615" t="s">
        <v>549</v>
      </c>
      <c r="B22" s="614">
        <v>87</v>
      </c>
      <c r="C22" s="664">
        <v>1404</v>
      </c>
      <c r="D22" s="664">
        <v>0</v>
      </c>
      <c r="E22" s="664">
        <v>1404</v>
      </c>
      <c r="F22" s="664">
        <v>0</v>
      </c>
      <c r="G22" s="615" t="s">
        <v>550</v>
      </c>
    </row>
    <row r="23" spans="1:7" s="622" customFormat="1" ht="12.75">
      <c r="A23" s="616" t="s">
        <v>518</v>
      </c>
      <c r="B23" s="617"/>
      <c r="C23" s="665" t="s">
        <v>519</v>
      </c>
      <c r="D23" s="665" t="s">
        <v>519</v>
      </c>
      <c r="E23" s="665" t="s">
        <v>519</v>
      </c>
      <c r="F23" s="665" t="s">
        <v>519</v>
      </c>
      <c r="G23" s="616" t="s">
        <v>520</v>
      </c>
    </row>
    <row r="24" spans="1:7" s="622" customFormat="1" ht="24">
      <c r="A24" s="625" t="s">
        <v>551</v>
      </c>
      <c r="B24" s="617" t="s">
        <v>552</v>
      </c>
      <c r="C24" s="665">
        <v>0</v>
      </c>
      <c r="D24" s="665">
        <v>0</v>
      </c>
      <c r="E24" s="665">
        <v>0</v>
      </c>
      <c r="F24" s="665">
        <v>0</v>
      </c>
      <c r="G24" s="621" t="s">
        <v>493</v>
      </c>
    </row>
    <row r="25" spans="1:7" s="622" customFormat="1" ht="60">
      <c r="A25" s="625" t="s">
        <v>553</v>
      </c>
      <c r="B25" s="617" t="s">
        <v>554</v>
      </c>
      <c r="C25" s="665">
        <v>0</v>
      </c>
      <c r="D25" s="665">
        <v>0</v>
      </c>
      <c r="E25" s="665">
        <v>0</v>
      </c>
      <c r="F25" s="665">
        <v>0</v>
      </c>
      <c r="G25" s="621" t="s">
        <v>494</v>
      </c>
    </row>
    <row r="26" spans="1:7" s="611" customFormat="1" ht="36">
      <c r="A26" s="625" t="s">
        <v>555</v>
      </c>
      <c r="B26" s="617" t="s">
        <v>556</v>
      </c>
      <c r="C26" s="665">
        <v>0</v>
      </c>
      <c r="D26" s="665">
        <v>0</v>
      </c>
      <c r="E26" s="665">
        <v>0</v>
      </c>
      <c r="F26" s="665">
        <v>0</v>
      </c>
      <c r="G26" s="621" t="s">
        <v>495</v>
      </c>
    </row>
    <row r="27" spans="1:7" s="623" customFormat="1" ht="15.75" customHeight="1">
      <c r="A27" s="626" t="s">
        <v>557</v>
      </c>
      <c r="B27" s="617" t="s">
        <v>558</v>
      </c>
      <c r="C27" s="665">
        <v>1404</v>
      </c>
      <c r="D27" s="665">
        <v>0</v>
      </c>
      <c r="E27" s="665">
        <v>1404</v>
      </c>
      <c r="F27" s="665">
        <v>0</v>
      </c>
      <c r="G27" s="621" t="s">
        <v>496</v>
      </c>
    </row>
    <row r="28" spans="1:7" s="622" customFormat="1" ht="48">
      <c r="A28" s="615" t="s">
        <v>559</v>
      </c>
      <c r="B28" s="614">
        <v>88</v>
      </c>
      <c r="C28" s="664">
        <v>56886</v>
      </c>
      <c r="D28" s="664">
        <v>56886</v>
      </c>
      <c r="E28" s="664">
        <v>0</v>
      </c>
      <c r="F28" s="664">
        <v>0</v>
      </c>
      <c r="G28" s="615" t="s">
        <v>560</v>
      </c>
    </row>
    <row r="29" spans="1:7" s="622" customFormat="1" ht="12.75">
      <c r="A29" s="616" t="s">
        <v>518</v>
      </c>
      <c r="B29" s="617"/>
      <c r="C29" s="665" t="s">
        <v>519</v>
      </c>
      <c r="D29" s="665" t="s">
        <v>519</v>
      </c>
      <c r="E29" s="665" t="s">
        <v>519</v>
      </c>
      <c r="F29" s="665" t="s">
        <v>519</v>
      </c>
      <c r="G29" s="616" t="s">
        <v>520</v>
      </c>
    </row>
    <row r="30" spans="1:7" s="622" customFormat="1" ht="36">
      <c r="A30" s="625" t="s">
        <v>561</v>
      </c>
      <c r="B30" s="617" t="s">
        <v>562</v>
      </c>
      <c r="C30" s="665">
        <v>54992</v>
      </c>
      <c r="D30" s="665">
        <v>54992</v>
      </c>
      <c r="E30" s="665">
        <v>0</v>
      </c>
      <c r="F30" s="665">
        <v>0</v>
      </c>
      <c r="G30" s="621" t="s">
        <v>498</v>
      </c>
    </row>
    <row r="31" spans="1:7" ht="24">
      <c r="A31" s="625" t="s">
        <v>563</v>
      </c>
      <c r="B31" s="617" t="s">
        <v>564</v>
      </c>
      <c r="C31" s="665">
        <v>0</v>
      </c>
      <c r="D31" s="665">
        <v>0</v>
      </c>
      <c r="E31" s="665">
        <v>0</v>
      </c>
      <c r="F31" s="665">
        <v>0</v>
      </c>
      <c r="G31" s="621" t="s">
        <v>499</v>
      </c>
    </row>
    <row r="32" spans="1:7" ht="36">
      <c r="A32" s="661" t="s">
        <v>565</v>
      </c>
      <c r="B32" s="662" t="s">
        <v>566</v>
      </c>
      <c r="C32" s="663">
        <v>1894</v>
      </c>
      <c r="D32" s="663">
        <v>1894</v>
      </c>
      <c r="E32" s="663">
        <v>0</v>
      </c>
      <c r="F32" s="663">
        <v>0</v>
      </c>
      <c r="G32" s="633" t="s">
        <v>500</v>
      </c>
    </row>
  </sheetData>
  <sheetProtection/>
  <mergeCells count="10">
    <mergeCell ref="A1:G1"/>
    <mergeCell ref="A2:G2"/>
    <mergeCell ref="A3:G3"/>
    <mergeCell ref="A4:G4"/>
    <mergeCell ref="A5:G5"/>
    <mergeCell ref="A6:A7"/>
    <mergeCell ref="B6:B7"/>
    <mergeCell ref="C6:C7"/>
    <mergeCell ref="D6:F6"/>
    <mergeCell ref="G6:G7"/>
  </mergeCells>
  <printOptions horizontalCentered="1"/>
  <pageMargins left="0.5118110236220472" right="0.5118110236220472" top="0.7480314960629921" bottom="0.7086614173228347" header="0.31496062992125984" footer="0.31496062992125984"/>
  <pageSetup firstPageNumber="9" useFirstPageNumber="1" horizontalDpi="600" verticalDpi="600" orientation="landscape" paperSize="9" r:id="rId1"/>
  <headerFooter alignWithMargins="0">
    <oddFooter>&amp;R&amp;P</oddFooter>
  </headerFooter>
</worksheet>
</file>

<file path=xl/worksheets/sheet26.xml><?xml version="1.0" encoding="utf-8"?>
<worksheet xmlns="http://schemas.openxmlformats.org/spreadsheetml/2006/main" xmlns:r="http://schemas.openxmlformats.org/officeDocument/2006/relationships">
  <dimension ref="A1:G30"/>
  <sheetViews>
    <sheetView zoomScalePageLayoutView="0" workbookViewId="0" topLeftCell="A1">
      <selection activeCell="C6" sqref="C6"/>
    </sheetView>
  </sheetViews>
  <sheetFormatPr defaultColWidth="9.00390625" defaultRowHeight="16.5"/>
  <cols>
    <col min="1" max="1" width="31.625" style="601" customWidth="1"/>
    <col min="2" max="2" width="13.75390625" style="601" customWidth="1"/>
    <col min="3" max="3" width="11.875" style="601" customWidth="1"/>
    <col min="4" max="4" width="11.25390625" style="601" bestFit="1" customWidth="1"/>
    <col min="5" max="5" width="10.50390625" style="601" customWidth="1"/>
    <col min="6" max="6" width="11.00390625" style="601" bestFit="1" customWidth="1"/>
    <col min="7" max="7" width="31.375" style="601" customWidth="1"/>
    <col min="8" max="16384" width="9.00390625" style="601" customWidth="1"/>
  </cols>
  <sheetData>
    <row r="1" spans="1:7" s="613" customFormat="1" ht="28.5" customHeight="1">
      <c r="A1" s="1304" t="s">
        <v>603</v>
      </c>
      <c r="B1" s="1305"/>
      <c r="C1" s="1305"/>
      <c r="D1" s="1305"/>
      <c r="E1" s="1305"/>
      <c r="F1" s="1305"/>
      <c r="G1" s="1305"/>
    </row>
    <row r="2" spans="1:7" s="611" customFormat="1" ht="12.75">
      <c r="A2" s="1316"/>
      <c r="B2" s="1316"/>
      <c r="C2" s="1316"/>
      <c r="D2" s="1316"/>
      <c r="E2" s="1316"/>
      <c r="F2" s="1316"/>
      <c r="G2" s="1316"/>
    </row>
    <row r="3" spans="1:7" s="619" customFormat="1" ht="12.75">
      <c r="A3" s="1306" t="s">
        <v>604</v>
      </c>
      <c r="B3" s="1307"/>
      <c r="C3" s="1307"/>
      <c r="D3" s="1307"/>
      <c r="E3" s="1307"/>
      <c r="F3" s="1307"/>
      <c r="G3" s="1306"/>
    </row>
    <row r="4" spans="1:7" s="619" customFormat="1" ht="12">
      <c r="A4" s="1317" t="s">
        <v>505</v>
      </c>
      <c r="B4" s="1319" t="s">
        <v>506</v>
      </c>
      <c r="C4" s="1320" t="s">
        <v>507</v>
      </c>
      <c r="D4" s="1320" t="s">
        <v>605</v>
      </c>
      <c r="E4" s="1321"/>
      <c r="F4" s="1322"/>
      <c r="G4" s="1314"/>
    </row>
    <row r="5" spans="1:7" s="622" customFormat="1" ht="39.75" customHeight="1">
      <c r="A5" s="1318"/>
      <c r="B5" s="1319"/>
      <c r="C5" s="1320"/>
      <c r="D5" s="637" t="s">
        <v>509</v>
      </c>
      <c r="E5" s="637" t="s">
        <v>606</v>
      </c>
      <c r="F5" s="638" t="s">
        <v>511</v>
      </c>
      <c r="G5" s="1315"/>
    </row>
    <row r="6" spans="1:7" s="622" customFormat="1" ht="25.5" customHeight="1">
      <c r="A6" s="626" t="s">
        <v>514</v>
      </c>
      <c r="B6" s="614" t="s">
        <v>515</v>
      </c>
      <c r="C6" s="664">
        <v>25243133</v>
      </c>
      <c r="D6" s="664">
        <v>18115948</v>
      </c>
      <c r="E6" s="664">
        <v>3571592</v>
      </c>
      <c r="F6" s="664">
        <v>3555593</v>
      </c>
      <c r="G6" s="631" t="s">
        <v>516</v>
      </c>
    </row>
    <row r="7" spans="1:7" s="622" customFormat="1" ht="36">
      <c r="A7" s="607" t="s">
        <v>517</v>
      </c>
      <c r="B7" s="614">
        <v>86</v>
      </c>
      <c r="C7" s="664">
        <v>25242586</v>
      </c>
      <c r="D7" s="664">
        <v>18115443</v>
      </c>
      <c r="E7" s="664">
        <v>3571550</v>
      </c>
      <c r="F7" s="664">
        <v>3555593</v>
      </c>
      <c r="G7" s="615" t="s">
        <v>480</v>
      </c>
    </row>
    <row r="8" spans="1:7" s="611" customFormat="1" ht="12.75">
      <c r="A8" s="616" t="s">
        <v>518</v>
      </c>
      <c r="B8" s="617"/>
      <c r="G8" s="616" t="s">
        <v>520</v>
      </c>
    </row>
    <row r="9" spans="1:7" s="623" customFormat="1" ht="31.5" customHeight="1">
      <c r="A9" s="620" t="s">
        <v>521</v>
      </c>
      <c r="B9" s="617" t="s">
        <v>522</v>
      </c>
      <c r="C9" s="665">
        <v>2139759</v>
      </c>
      <c r="D9" s="665">
        <v>2015308</v>
      </c>
      <c r="E9" s="665">
        <v>82554</v>
      </c>
      <c r="F9" s="665">
        <v>41897</v>
      </c>
      <c r="G9" s="621" t="s">
        <v>481</v>
      </c>
    </row>
    <row r="10" spans="1:7" s="622" customFormat="1" ht="24">
      <c r="A10" s="620" t="s">
        <v>523</v>
      </c>
      <c r="B10" s="617" t="s">
        <v>524</v>
      </c>
      <c r="C10" s="665">
        <v>442558</v>
      </c>
      <c r="D10" s="665">
        <v>441970</v>
      </c>
      <c r="E10" s="665">
        <v>588</v>
      </c>
      <c r="F10" s="665">
        <v>0</v>
      </c>
      <c r="G10" s="621" t="s">
        <v>525</v>
      </c>
    </row>
    <row r="11" spans="1:7" s="622" customFormat="1" ht="36">
      <c r="A11" s="620" t="s">
        <v>526</v>
      </c>
      <c r="B11" s="617" t="s">
        <v>527</v>
      </c>
      <c r="C11" s="665">
        <v>403548</v>
      </c>
      <c r="D11" s="665">
        <v>391497</v>
      </c>
      <c r="E11" s="665">
        <v>11940</v>
      </c>
      <c r="F11" s="665">
        <v>111</v>
      </c>
      <c r="G11" s="621" t="s">
        <v>528</v>
      </c>
    </row>
    <row r="12" spans="1:7" s="622" customFormat="1" ht="12.75">
      <c r="A12" s="620" t="s">
        <v>529</v>
      </c>
      <c r="B12" s="617" t="s">
        <v>530</v>
      </c>
      <c r="C12" s="665" t="s">
        <v>519</v>
      </c>
      <c r="D12" s="665">
        <v>0</v>
      </c>
      <c r="E12" s="665">
        <v>0</v>
      </c>
      <c r="F12" s="665">
        <v>0</v>
      </c>
      <c r="G12" s="621" t="s">
        <v>531</v>
      </c>
    </row>
    <row r="13" spans="1:7" s="622" customFormat="1" ht="24">
      <c r="A13" s="620" t="s">
        <v>532</v>
      </c>
      <c r="B13" s="617" t="s">
        <v>533</v>
      </c>
      <c r="C13" s="665">
        <v>18030</v>
      </c>
      <c r="D13" s="665">
        <v>18030</v>
      </c>
      <c r="E13" s="665">
        <v>0</v>
      </c>
      <c r="F13" s="665">
        <v>0</v>
      </c>
      <c r="G13" s="621" t="s">
        <v>534</v>
      </c>
    </row>
    <row r="14" spans="1:7" s="611" customFormat="1" ht="36">
      <c r="A14" s="620" t="s">
        <v>535</v>
      </c>
      <c r="B14" s="617" t="s">
        <v>536</v>
      </c>
      <c r="C14" s="665">
        <v>0</v>
      </c>
      <c r="D14" s="665">
        <v>0</v>
      </c>
      <c r="E14" s="665">
        <v>0</v>
      </c>
      <c r="F14" s="665">
        <v>0</v>
      </c>
      <c r="G14" s="621" t="s">
        <v>537</v>
      </c>
    </row>
    <row r="15" spans="1:7" s="623" customFormat="1" ht="15.75" customHeight="1">
      <c r="A15" s="620" t="s">
        <v>538</v>
      </c>
      <c r="B15" s="617" t="s">
        <v>539</v>
      </c>
      <c r="C15" s="665">
        <v>1275623</v>
      </c>
      <c r="D15" s="665">
        <v>1163811</v>
      </c>
      <c r="E15" s="665">
        <v>70026</v>
      </c>
      <c r="F15" s="665">
        <v>41786</v>
      </c>
      <c r="G15" s="621" t="s">
        <v>540</v>
      </c>
    </row>
    <row r="16" spans="1:7" s="622" customFormat="1" ht="24">
      <c r="A16" s="620" t="s">
        <v>541</v>
      </c>
      <c r="B16" s="617" t="s">
        <v>542</v>
      </c>
      <c r="C16" s="665">
        <v>20903695</v>
      </c>
      <c r="D16" s="665">
        <v>15020457</v>
      </c>
      <c r="E16" s="665">
        <v>2779830</v>
      </c>
      <c r="F16" s="665">
        <v>3103408</v>
      </c>
      <c r="G16" s="621" t="s">
        <v>488</v>
      </c>
    </row>
    <row r="17" spans="1:7" s="622" customFormat="1" ht="24">
      <c r="A17" s="620" t="s">
        <v>543</v>
      </c>
      <c r="B17" s="617" t="s">
        <v>544</v>
      </c>
      <c r="C17" s="665">
        <v>1200713</v>
      </c>
      <c r="D17" s="665">
        <v>484365</v>
      </c>
      <c r="E17" s="665">
        <v>417527</v>
      </c>
      <c r="F17" s="665">
        <v>298821</v>
      </c>
      <c r="G17" s="621" t="s">
        <v>489</v>
      </c>
    </row>
    <row r="18" spans="1:7" s="622" customFormat="1" ht="12.75">
      <c r="A18" s="620" t="s">
        <v>545</v>
      </c>
      <c r="B18" s="617" t="s">
        <v>546</v>
      </c>
      <c r="C18" s="665">
        <v>172168</v>
      </c>
      <c r="D18" s="665">
        <v>22721</v>
      </c>
      <c r="E18" s="665">
        <v>146980</v>
      </c>
      <c r="F18" s="665">
        <v>2467</v>
      </c>
      <c r="G18" s="621" t="s">
        <v>490</v>
      </c>
    </row>
    <row r="19" spans="1:7" ht="24">
      <c r="A19" s="620" t="s">
        <v>547</v>
      </c>
      <c r="B19" s="617" t="s">
        <v>548</v>
      </c>
      <c r="C19" s="665">
        <v>826251</v>
      </c>
      <c r="D19" s="665">
        <v>572592</v>
      </c>
      <c r="E19" s="665">
        <v>144659</v>
      </c>
      <c r="F19" s="665">
        <v>109000</v>
      </c>
      <c r="G19" s="621" t="s">
        <v>491</v>
      </c>
    </row>
    <row r="20" spans="1:7" ht="48">
      <c r="A20" s="615" t="s">
        <v>549</v>
      </c>
      <c r="B20" s="614">
        <v>87</v>
      </c>
      <c r="C20" s="665">
        <v>0</v>
      </c>
      <c r="D20" s="665">
        <v>0</v>
      </c>
      <c r="E20" s="665">
        <v>0</v>
      </c>
      <c r="F20" s="665">
        <v>0</v>
      </c>
      <c r="G20" s="615" t="s">
        <v>550</v>
      </c>
    </row>
    <row r="21" spans="1:7" ht="12.75">
      <c r="A21" s="616" t="s">
        <v>518</v>
      </c>
      <c r="B21" s="617"/>
      <c r="C21" s="665" t="s">
        <v>519</v>
      </c>
      <c r="D21" s="665" t="s">
        <v>519</v>
      </c>
      <c r="E21" s="665" t="s">
        <v>519</v>
      </c>
      <c r="F21" s="665" t="s">
        <v>519</v>
      </c>
      <c r="G21" s="616" t="s">
        <v>520</v>
      </c>
    </row>
    <row r="22" spans="1:7" ht="24">
      <c r="A22" s="625" t="s">
        <v>551</v>
      </c>
      <c r="B22" s="617" t="s">
        <v>552</v>
      </c>
      <c r="C22" s="665">
        <v>0</v>
      </c>
      <c r="D22" s="665">
        <v>0</v>
      </c>
      <c r="E22" s="665">
        <v>0</v>
      </c>
      <c r="F22" s="665">
        <v>0</v>
      </c>
      <c r="G22" s="621" t="s">
        <v>493</v>
      </c>
    </row>
    <row r="23" spans="1:7" ht="60">
      <c r="A23" s="625" t="s">
        <v>553</v>
      </c>
      <c r="B23" s="617" t="s">
        <v>554</v>
      </c>
      <c r="C23" s="665">
        <v>0</v>
      </c>
      <c r="D23" s="665">
        <v>0</v>
      </c>
      <c r="E23" s="665">
        <v>0</v>
      </c>
      <c r="F23" s="665">
        <v>0</v>
      </c>
      <c r="G23" s="621" t="s">
        <v>494</v>
      </c>
    </row>
    <row r="24" spans="1:7" ht="36">
      <c r="A24" s="625" t="s">
        <v>555</v>
      </c>
      <c r="B24" s="617" t="s">
        <v>556</v>
      </c>
      <c r="C24" s="665">
        <v>0</v>
      </c>
      <c r="D24" s="665">
        <v>0</v>
      </c>
      <c r="E24" s="665">
        <v>0</v>
      </c>
      <c r="F24" s="665">
        <v>0</v>
      </c>
      <c r="G24" s="621" t="s">
        <v>495</v>
      </c>
    </row>
    <row r="25" spans="1:7" ht="24">
      <c r="A25" s="626" t="s">
        <v>557</v>
      </c>
      <c r="B25" s="617" t="s">
        <v>558</v>
      </c>
      <c r="C25" s="665">
        <v>0</v>
      </c>
      <c r="D25" s="665">
        <v>0</v>
      </c>
      <c r="E25" s="665">
        <v>0</v>
      </c>
      <c r="F25" s="665">
        <v>0</v>
      </c>
      <c r="G25" s="621" t="s">
        <v>496</v>
      </c>
    </row>
    <row r="26" spans="1:7" ht="48">
      <c r="A26" s="615" t="s">
        <v>559</v>
      </c>
      <c r="B26" s="614">
        <v>88</v>
      </c>
      <c r="C26" s="664">
        <v>547</v>
      </c>
      <c r="D26" s="664">
        <v>505</v>
      </c>
      <c r="E26" s="664">
        <v>42</v>
      </c>
      <c r="F26" s="664">
        <v>0</v>
      </c>
      <c r="G26" s="615" t="s">
        <v>560</v>
      </c>
    </row>
    <row r="27" spans="1:7" ht="12.75">
      <c r="A27" s="616" t="s">
        <v>518</v>
      </c>
      <c r="B27" s="617"/>
      <c r="C27" s="665" t="s">
        <v>519</v>
      </c>
      <c r="D27" s="665" t="s">
        <v>519</v>
      </c>
      <c r="E27" s="665" t="s">
        <v>519</v>
      </c>
      <c r="F27" s="665" t="s">
        <v>519</v>
      </c>
      <c r="G27" s="616" t="s">
        <v>520</v>
      </c>
    </row>
    <row r="28" spans="1:7" ht="36">
      <c r="A28" s="625" t="s">
        <v>561</v>
      </c>
      <c r="B28" s="617" t="s">
        <v>562</v>
      </c>
      <c r="C28" s="665">
        <v>0</v>
      </c>
      <c r="D28" s="665">
        <v>0</v>
      </c>
      <c r="E28" s="665">
        <v>0</v>
      </c>
      <c r="F28" s="665">
        <v>0</v>
      </c>
      <c r="G28" s="621" t="s">
        <v>498</v>
      </c>
    </row>
    <row r="29" spans="1:7" ht="24">
      <c r="A29" s="625" t="s">
        <v>563</v>
      </c>
      <c r="B29" s="617" t="s">
        <v>564</v>
      </c>
      <c r="C29" s="665">
        <v>0</v>
      </c>
      <c r="D29" s="665">
        <v>0</v>
      </c>
      <c r="E29" s="665">
        <v>0</v>
      </c>
      <c r="F29" s="665">
        <v>0</v>
      </c>
      <c r="G29" s="621" t="s">
        <v>499</v>
      </c>
    </row>
    <row r="30" spans="1:7" ht="36">
      <c r="A30" s="661" t="s">
        <v>565</v>
      </c>
      <c r="B30" s="662" t="s">
        <v>566</v>
      </c>
      <c r="C30" s="663">
        <v>547</v>
      </c>
      <c r="D30" s="663">
        <v>505</v>
      </c>
      <c r="E30" s="663">
        <v>42</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11" useFirstPageNumber="1" horizontalDpi="600" verticalDpi="600" orientation="landscape" paperSize="9" r:id="rId1"/>
  <headerFooter alignWithMargins="0">
    <oddFooter>&amp;R&amp;P</oddFooter>
  </headerFooter>
</worksheet>
</file>

<file path=xl/worksheets/sheet27.xml><?xml version="1.0" encoding="utf-8"?>
<worksheet xmlns="http://schemas.openxmlformats.org/spreadsheetml/2006/main" xmlns:r="http://schemas.openxmlformats.org/officeDocument/2006/relationships">
  <dimension ref="A1:G30"/>
  <sheetViews>
    <sheetView zoomScalePageLayoutView="0" workbookViewId="0" topLeftCell="A1">
      <selection activeCell="H14" sqref="H14"/>
    </sheetView>
  </sheetViews>
  <sheetFormatPr defaultColWidth="9.00390625" defaultRowHeight="16.5"/>
  <cols>
    <col min="1" max="1" width="31.625" style="601" customWidth="1"/>
    <col min="2" max="2" width="13.75390625" style="601" customWidth="1"/>
    <col min="3" max="3" width="11.875" style="601" customWidth="1"/>
    <col min="4" max="4" width="10.375" style="601" bestFit="1" customWidth="1"/>
    <col min="5" max="5" width="10.00390625" style="601" customWidth="1"/>
    <col min="6" max="6" width="11.00390625" style="601" bestFit="1" customWidth="1"/>
    <col min="7" max="7" width="31.375" style="601" customWidth="1"/>
    <col min="8" max="16384" width="9.00390625" style="601" customWidth="1"/>
  </cols>
  <sheetData>
    <row r="1" spans="1:7" s="611" customFormat="1" ht="30" customHeight="1">
      <c r="A1" s="1304" t="s">
        <v>626</v>
      </c>
      <c r="B1" s="1305"/>
      <c r="C1" s="1305"/>
      <c r="D1" s="1305"/>
      <c r="E1" s="1305"/>
      <c r="F1" s="1305"/>
      <c r="G1" s="1305"/>
    </row>
    <row r="2" spans="1:7" s="619" customFormat="1" ht="12.75">
      <c r="A2" s="1316"/>
      <c r="B2" s="1316"/>
      <c r="C2" s="1316"/>
      <c r="D2" s="1316"/>
      <c r="E2" s="1316"/>
      <c r="F2" s="1316"/>
      <c r="G2" s="1316"/>
    </row>
    <row r="3" spans="1:7" s="619" customFormat="1" ht="12.75">
      <c r="A3" s="1306" t="s">
        <v>604</v>
      </c>
      <c r="B3" s="1307"/>
      <c r="C3" s="1307"/>
      <c r="D3" s="1307"/>
      <c r="E3" s="1307"/>
      <c r="F3" s="1307"/>
      <c r="G3" s="1306"/>
    </row>
    <row r="4" spans="1:7" s="619" customFormat="1" ht="12" customHeight="1">
      <c r="A4" s="1317" t="s">
        <v>505</v>
      </c>
      <c r="B4" s="1319" t="s">
        <v>506</v>
      </c>
      <c r="C4" s="1320" t="s">
        <v>507</v>
      </c>
      <c r="D4" s="1320" t="s">
        <v>605</v>
      </c>
      <c r="E4" s="1321"/>
      <c r="F4" s="1322"/>
      <c r="G4" s="1323"/>
    </row>
    <row r="5" spans="1:7" s="619" customFormat="1" ht="36.75" customHeight="1">
      <c r="A5" s="1318"/>
      <c r="B5" s="1319"/>
      <c r="C5" s="1320"/>
      <c r="D5" s="637" t="s">
        <v>509</v>
      </c>
      <c r="E5" s="637" t="s">
        <v>510</v>
      </c>
      <c r="F5" s="638" t="s">
        <v>511</v>
      </c>
      <c r="G5" s="1324"/>
    </row>
    <row r="6" spans="1:7" s="619" customFormat="1" ht="36">
      <c r="A6" s="626" t="s">
        <v>514</v>
      </c>
      <c r="B6" s="614" t="s">
        <v>515</v>
      </c>
      <c r="C6" s="664">
        <v>7118800</v>
      </c>
      <c r="D6" s="664">
        <v>4344060</v>
      </c>
      <c r="E6" s="664">
        <v>1708801</v>
      </c>
      <c r="F6" s="664">
        <v>1065939</v>
      </c>
      <c r="G6" s="631" t="s">
        <v>516</v>
      </c>
    </row>
    <row r="7" spans="1:7" s="622" customFormat="1" ht="36">
      <c r="A7" s="607" t="s">
        <v>517</v>
      </c>
      <c r="B7" s="614">
        <v>86</v>
      </c>
      <c r="C7" s="664">
        <v>7118800</v>
      </c>
      <c r="D7" s="664">
        <v>4344060</v>
      </c>
      <c r="E7" s="664">
        <v>1708801</v>
      </c>
      <c r="F7" s="664">
        <v>1065939</v>
      </c>
      <c r="G7" s="615" t="s">
        <v>480</v>
      </c>
    </row>
    <row r="8" spans="1:7" s="622" customFormat="1" ht="12.75">
      <c r="A8" s="616" t="s">
        <v>518</v>
      </c>
      <c r="B8" s="617"/>
      <c r="G8" s="616" t="s">
        <v>520</v>
      </c>
    </row>
    <row r="9" spans="1:7" s="622" customFormat="1" ht="25.5" customHeight="1">
      <c r="A9" s="620" t="s">
        <v>521</v>
      </c>
      <c r="B9" s="617" t="s">
        <v>522</v>
      </c>
      <c r="C9" s="665">
        <v>123196</v>
      </c>
      <c r="D9" s="665">
        <v>22060</v>
      </c>
      <c r="E9" s="665">
        <v>84988</v>
      </c>
      <c r="F9" s="665">
        <v>16148</v>
      </c>
      <c r="G9" s="621" t="s">
        <v>481</v>
      </c>
    </row>
    <row r="10" spans="1:7" s="622" customFormat="1" ht="24">
      <c r="A10" s="620" t="s">
        <v>523</v>
      </c>
      <c r="B10" s="617" t="s">
        <v>524</v>
      </c>
      <c r="C10" s="665">
        <v>62392</v>
      </c>
      <c r="D10" s="665">
        <v>22060</v>
      </c>
      <c r="E10" s="665">
        <v>36633</v>
      </c>
      <c r="F10" s="665">
        <v>3699</v>
      </c>
      <c r="G10" s="621" t="s">
        <v>525</v>
      </c>
    </row>
    <row r="11" spans="1:7" s="611" customFormat="1" ht="36">
      <c r="A11" s="620" t="s">
        <v>526</v>
      </c>
      <c r="B11" s="617" t="s">
        <v>527</v>
      </c>
      <c r="C11" s="665">
        <v>33892</v>
      </c>
      <c r="D11" s="665">
        <v>0</v>
      </c>
      <c r="E11" s="665">
        <v>33892</v>
      </c>
      <c r="F11" s="665">
        <v>0</v>
      </c>
      <c r="G11" s="621" t="s">
        <v>528</v>
      </c>
    </row>
    <row r="12" spans="1:7" s="623" customFormat="1" ht="31.5" customHeight="1">
      <c r="A12" s="620" t="s">
        <v>529</v>
      </c>
      <c r="B12" s="617" t="s">
        <v>530</v>
      </c>
      <c r="C12" s="665">
        <v>0</v>
      </c>
      <c r="D12" s="665">
        <v>0</v>
      </c>
      <c r="E12" s="665">
        <v>0</v>
      </c>
      <c r="F12" s="665">
        <v>0</v>
      </c>
      <c r="G12" s="621" t="s">
        <v>531</v>
      </c>
    </row>
    <row r="13" spans="1:7" s="622" customFormat="1" ht="24">
      <c r="A13" s="620" t="s">
        <v>532</v>
      </c>
      <c r="B13" s="617" t="s">
        <v>533</v>
      </c>
      <c r="C13" s="665">
        <v>0</v>
      </c>
      <c r="D13" s="665">
        <v>0</v>
      </c>
      <c r="E13" s="665">
        <v>0</v>
      </c>
      <c r="F13" s="665">
        <v>0</v>
      </c>
      <c r="G13" s="621" t="s">
        <v>534</v>
      </c>
    </row>
    <row r="14" spans="1:7" s="622" customFormat="1" ht="36">
      <c r="A14" s="620" t="s">
        <v>535</v>
      </c>
      <c r="B14" s="617" t="s">
        <v>536</v>
      </c>
      <c r="C14" s="665">
        <v>0</v>
      </c>
      <c r="D14" s="665">
        <v>0</v>
      </c>
      <c r="E14" s="665">
        <v>0</v>
      </c>
      <c r="F14" s="665">
        <v>0</v>
      </c>
      <c r="G14" s="621" t="s">
        <v>537</v>
      </c>
    </row>
    <row r="15" spans="1:7" s="622" customFormat="1" ht="12.75">
      <c r="A15" s="620" t="s">
        <v>538</v>
      </c>
      <c r="B15" s="617" t="s">
        <v>539</v>
      </c>
      <c r="C15" s="665">
        <v>26912</v>
      </c>
      <c r="D15" s="665">
        <v>0</v>
      </c>
      <c r="E15" s="665">
        <v>14463</v>
      </c>
      <c r="F15" s="665">
        <v>12449</v>
      </c>
      <c r="G15" s="621" t="s">
        <v>540</v>
      </c>
    </row>
    <row r="16" spans="1:7" s="622" customFormat="1" ht="24">
      <c r="A16" s="620" t="s">
        <v>541</v>
      </c>
      <c r="B16" s="617" t="s">
        <v>542</v>
      </c>
      <c r="C16" s="665">
        <v>1156812</v>
      </c>
      <c r="D16" s="665">
        <v>1034837</v>
      </c>
      <c r="E16" s="665">
        <v>59664</v>
      </c>
      <c r="F16" s="665">
        <v>62311</v>
      </c>
      <c r="G16" s="621" t="s">
        <v>488</v>
      </c>
    </row>
    <row r="17" spans="1:7" s="611" customFormat="1" ht="24">
      <c r="A17" s="620" t="s">
        <v>543</v>
      </c>
      <c r="B17" s="617" t="s">
        <v>544</v>
      </c>
      <c r="C17" s="665">
        <v>5005999</v>
      </c>
      <c r="D17" s="665">
        <v>3169901</v>
      </c>
      <c r="E17" s="665">
        <v>1275431</v>
      </c>
      <c r="F17" s="665">
        <v>560667</v>
      </c>
      <c r="G17" s="621" t="s">
        <v>489</v>
      </c>
    </row>
    <row r="18" spans="1:7" s="623" customFormat="1" ht="15.75" customHeight="1">
      <c r="A18" s="620" t="s">
        <v>545</v>
      </c>
      <c r="B18" s="617" t="s">
        <v>546</v>
      </c>
      <c r="C18" s="665">
        <v>84127</v>
      </c>
      <c r="D18" s="665">
        <v>18997</v>
      </c>
      <c r="E18" s="665">
        <v>13294</v>
      </c>
      <c r="F18" s="665">
        <v>51836</v>
      </c>
      <c r="G18" s="621" t="s">
        <v>490</v>
      </c>
    </row>
    <row r="19" spans="1:7" s="622" customFormat="1" ht="24">
      <c r="A19" s="620" t="s">
        <v>547</v>
      </c>
      <c r="B19" s="617" t="s">
        <v>548</v>
      </c>
      <c r="C19" s="665">
        <v>748666</v>
      </c>
      <c r="D19" s="665">
        <v>98265</v>
      </c>
      <c r="E19" s="665">
        <v>275424</v>
      </c>
      <c r="F19" s="665">
        <v>374977</v>
      </c>
      <c r="G19" s="621" t="s">
        <v>491</v>
      </c>
    </row>
    <row r="20" spans="1:7" s="622" customFormat="1" ht="48">
      <c r="A20" s="615" t="s">
        <v>549</v>
      </c>
      <c r="B20" s="614">
        <v>87</v>
      </c>
      <c r="C20" s="665">
        <v>0</v>
      </c>
      <c r="D20" s="665">
        <v>0</v>
      </c>
      <c r="E20" s="665">
        <v>0</v>
      </c>
      <c r="F20" s="665">
        <v>0</v>
      </c>
      <c r="G20" s="615" t="s">
        <v>550</v>
      </c>
    </row>
    <row r="21" spans="1:7" s="622" customFormat="1" ht="12.75">
      <c r="A21" s="616" t="s">
        <v>518</v>
      </c>
      <c r="B21" s="617"/>
      <c r="C21" s="665" t="s">
        <v>519</v>
      </c>
      <c r="D21" s="665" t="s">
        <v>519</v>
      </c>
      <c r="E21" s="665" t="s">
        <v>519</v>
      </c>
      <c r="F21" s="665" t="s">
        <v>519</v>
      </c>
      <c r="G21" s="616" t="s">
        <v>520</v>
      </c>
    </row>
    <row r="22" spans="1:7" ht="24">
      <c r="A22" s="625" t="s">
        <v>551</v>
      </c>
      <c r="B22" s="617" t="s">
        <v>552</v>
      </c>
      <c r="C22" s="665">
        <v>0</v>
      </c>
      <c r="D22" s="665">
        <v>0</v>
      </c>
      <c r="E22" s="665">
        <v>0</v>
      </c>
      <c r="F22" s="665">
        <v>0</v>
      </c>
      <c r="G22" s="621" t="s">
        <v>493</v>
      </c>
    </row>
    <row r="23" spans="1:7" ht="60">
      <c r="A23" s="625" t="s">
        <v>553</v>
      </c>
      <c r="B23" s="617" t="s">
        <v>554</v>
      </c>
      <c r="C23" s="665">
        <v>0</v>
      </c>
      <c r="D23" s="665">
        <v>0</v>
      </c>
      <c r="E23" s="665">
        <v>0</v>
      </c>
      <c r="F23" s="665">
        <v>0</v>
      </c>
      <c r="G23" s="621" t="s">
        <v>494</v>
      </c>
    </row>
    <row r="24" spans="1:7" ht="36">
      <c r="A24" s="625" t="s">
        <v>555</v>
      </c>
      <c r="B24" s="617" t="s">
        <v>556</v>
      </c>
      <c r="C24" s="665">
        <v>0</v>
      </c>
      <c r="D24" s="665">
        <v>0</v>
      </c>
      <c r="E24" s="665">
        <v>0</v>
      </c>
      <c r="F24" s="665">
        <v>0</v>
      </c>
      <c r="G24" s="621" t="s">
        <v>495</v>
      </c>
    </row>
    <row r="25" spans="1:7" ht="24">
      <c r="A25" s="626" t="s">
        <v>557</v>
      </c>
      <c r="B25" s="617" t="s">
        <v>558</v>
      </c>
      <c r="C25" s="665">
        <v>0</v>
      </c>
      <c r="D25" s="665">
        <v>0</v>
      </c>
      <c r="E25" s="665">
        <v>0</v>
      </c>
      <c r="F25" s="665">
        <v>0</v>
      </c>
      <c r="G25" s="621" t="s">
        <v>496</v>
      </c>
    </row>
    <row r="26" spans="1:7" ht="48">
      <c r="A26" s="615" t="s">
        <v>559</v>
      </c>
      <c r="B26" s="614">
        <v>88</v>
      </c>
      <c r="C26" s="665">
        <v>0</v>
      </c>
      <c r="D26" s="665">
        <v>0</v>
      </c>
      <c r="E26" s="665">
        <v>0</v>
      </c>
      <c r="F26" s="665">
        <v>0</v>
      </c>
      <c r="G26" s="615" t="s">
        <v>560</v>
      </c>
    </row>
    <row r="27" spans="1:7" ht="12.75">
      <c r="A27" s="616" t="s">
        <v>518</v>
      </c>
      <c r="B27" s="617"/>
      <c r="C27" s="665" t="s">
        <v>519</v>
      </c>
      <c r="D27" s="665" t="s">
        <v>519</v>
      </c>
      <c r="E27" s="665" t="s">
        <v>519</v>
      </c>
      <c r="F27" s="665" t="s">
        <v>519</v>
      </c>
      <c r="G27" s="616" t="s">
        <v>520</v>
      </c>
    </row>
    <row r="28" spans="1:7" ht="36">
      <c r="A28" s="625" t="s">
        <v>561</v>
      </c>
      <c r="B28" s="617" t="s">
        <v>562</v>
      </c>
      <c r="C28" s="665">
        <v>0</v>
      </c>
      <c r="D28" s="665">
        <v>0</v>
      </c>
      <c r="E28" s="665">
        <v>0</v>
      </c>
      <c r="F28" s="665">
        <v>0</v>
      </c>
      <c r="G28" s="621" t="s">
        <v>498</v>
      </c>
    </row>
    <row r="29" spans="1:7" ht="24">
      <c r="A29" s="625" t="s">
        <v>563</v>
      </c>
      <c r="B29" s="617" t="s">
        <v>564</v>
      </c>
      <c r="C29" s="665">
        <v>0</v>
      </c>
      <c r="D29" s="665">
        <v>0</v>
      </c>
      <c r="E29" s="665">
        <v>0</v>
      </c>
      <c r="F29" s="665">
        <v>0</v>
      </c>
      <c r="G29" s="621" t="s">
        <v>499</v>
      </c>
    </row>
    <row r="30" spans="1:7" ht="36">
      <c r="A30" s="661" t="s">
        <v>565</v>
      </c>
      <c r="B30" s="662" t="s">
        <v>566</v>
      </c>
      <c r="C30" s="663">
        <v>0</v>
      </c>
      <c r="D30" s="663">
        <v>0</v>
      </c>
      <c r="E30" s="663">
        <v>0</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13" useFirstPageNumber="1" horizontalDpi="600" verticalDpi="600" orientation="landscape" paperSize="9" r:id="rId1"/>
  <headerFooter alignWithMargins="0">
    <oddFooter>&amp;R&amp;P</oddFooter>
  </headerFooter>
</worksheet>
</file>

<file path=xl/worksheets/sheet28.xml><?xml version="1.0" encoding="utf-8"?>
<worksheet xmlns="http://schemas.openxmlformats.org/spreadsheetml/2006/main" xmlns:r="http://schemas.openxmlformats.org/officeDocument/2006/relationships">
  <dimension ref="A1:G30"/>
  <sheetViews>
    <sheetView zoomScalePageLayoutView="0" workbookViewId="0" topLeftCell="A1">
      <selection activeCell="G8" sqref="G8"/>
    </sheetView>
  </sheetViews>
  <sheetFormatPr defaultColWidth="9.00390625" defaultRowHeight="16.5"/>
  <cols>
    <col min="1" max="1" width="31.625" style="601" customWidth="1"/>
    <col min="2" max="2" width="13.75390625" style="601" customWidth="1"/>
    <col min="3" max="3" width="11.875" style="601" customWidth="1"/>
    <col min="4" max="4" width="10.25390625" style="601" bestFit="1" customWidth="1"/>
    <col min="5" max="5" width="10.50390625" style="601" customWidth="1"/>
    <col min="6" max="6" width="10.875" style="601" bestFit="1" customWidth="1"/>
    <col min="7" max="7" width="31.375" style="601" customWidth="1"/>
    <col min="8" max="16384" width="9.00390625" style="601" customWidth="1"/>
  </cols>
  <sheetData>
    <row r="1" spans="1:7" s="611" customFormat="1" ht="30" customHeight="1">
      <c r="A1" s="1325" t="s">
        <v>628</v>
      </c>
      <c r="B1" s="1326"/>
      <c r="C1" s="1326"/>
      <c r="D1" s="1326"/>
      <c r="E1" s="1326"/>
      <c r="F1" s="1326"/>
      <c r="G1" s="1326"/>
    </row>
    <row r="2" spans="1:7" s="619" customFormat="1" ht="12.75">
      <c r="A2" s="1327"/>
      <c r="B2" s="1327"/>
      <c r="C2" s="1327"/>
      <c r="D2" s="1327"/>
      <c r="E2" s="1327"/>
      <c r="F2" s="1327"/>
      <c r="G2" s="1327"/>
    </row>
    <row r="3" spans="1:7" s="619" customFormat="1" ht="12.75">
      <c r="A3" s="1306" t="s">
        <v>629</v>
      </c>
      <c r="B3" s="1307"/>
      <c r="C3" s="1307"/>
      <c r="D3" s="1307"/>
      <c r="E3" s="1307"/>
      <c r="F3" s="1307"/>
      <c r="G3" s="1306"/>
    </row>
    <row r="4" spans="1:7" s="619" customFormat="1" ht="12">
      <c r="A4" s="1317" t="s">
        <v>505</v>
      </c>
      <c r="B4" s="1319" t="s">
        <v>506</v>
      </c>
      <c r="C4" s="1320" t="s">
        <v>507</v>
      </c>
      <c r="D4" s="1320" t="s">
        <v>605</v>
      </c>
      <c r="E4" s="1321"/>
      <c r="F4" s="1322"/>
      <c r="G4" s="1314"/>
    </row>
    <row r="5" spans="1:7" s="622" customFormat="1" ht="44.25" customHeight="1">
      <c r="A5" s="1318"/>
      <c r="B5" s="1319"/>
      <c r="C5" s="1320"/>
      <c r="D5" s="637" t="s">
        <v>509</v>
      </c>
      <c r="E5" s="637" t="s">
        <v>510</v>
      </c>
      <c r="F5" s="638" t="s">
        <v>630</v>
      </c>
      <c r="G5" s="1315"/>
    </row>
    <row r="6" spans="1:7" s="622" customFormat="1" ht="25.5" customHeight="1">
      <c r="A6" s="626" t="s">
        <v>514</v>
      </c>
      <c r="B6" s="614" t="s">
        <v>515</v>
      </c>
      <c r="C6" s="664">
        <v>3976380</v>
      </c>
      <c r="D6" s="664">
        <v>788264</v>
      </c>
      <c r="E6" s="664">
        <v>2813295</v>
      </c>
      <c r="F6" s="664">
        <v>374821</v>
      </c>
      <c r="G6" s="631" t="s">
        <v>516</v>
      </c>
    </row>
    <row r="7" spans="1:7" s="622" customFormat="1" ht="36">
      <c r="A7" s="607" t="s">
        <v>517</v>
      </c>
      <c r="B7" s="614">
        <v>86</v>
      </c>
      <c r="C7" s="664">
        <v>3976380</v>
      </c>
      <c r="D7" s="664">
        <v>788264</v>
      </c>
      <c r="E7" s="664">
        <v>2813295</v>
      </c>
      <c r="F7" s="664">
        <v>374821</v>
      </c>
      <c r="G7" s="615" t="s">
        <v>480</v>
      </c>
    </row>
    <row r="8" spans="1:7" s="611" customFormat="1" ht="12.75">
      <c r="A8" s="616" t="s">
        <v>518</v>
      </c>
      <c r="B8" s="617"/>
      <c r="G8" s="616" t="s">
        <v>520</v>
      </c>
    </row>
    <row r="9" spans="1:7" s="623" customFormat="1" ht="31.5" customHeight="1">
      <c r="A9" s="620" t="s">
        <v>521</v>
      </c>
      <c r="B9" s="617" t="s">
        <v>522</v>
      </c>
      <c r="C9" s="665">
        <v>27549</v>
      </c>
      <c r="D9" s="665">
        <v>20970</v>
      </c>
      <c r="E9" s="665">
        <v>6579</v>
      </c>
      <c r="F9" s="665">
        <v>0</v>
      </c>
      <c r="G9" s="621" t="s">
        <v>481</v>
      </c>
    </row>
    <row r="10" spans="1:7" s="622" customFormat="1" ht="24">
      <c r="A10" s="620" t="s">
        <v>523</v>
      </c>
      <c r="B10" s="617" t="s">
        <v>524</v>
      </c>
      <c r="C10" s="665">
        <v>23165</v>
      </c>
      <c r="D10" s="665">
        <v>20970</v>
      </c>
      <c r="E10" s="665">
        <v>2195</v>
      </c>
      <c r="F10" s="665">
        <v>0</v>
      </c>
      <c r="G10" s="621" t="s">
        <v>525</v>
      </c>
    </row>
    <row r="11" spans="1:7" s="622" customFormat="1" ht="36">
      <c r="A11" s="620" t="s">
        <v>526</v>
      </c>
      <c r="B11" s="617" t="s">
        <v>527</v>
      </c>
      <c r="C11" s="665">
        <v>2972</v>
      </c>
      <c r="D11" s="665">
        <v>0</v>
      </c>
      <c r="E11" s="665">
        <v>2972</v>
      </c>
      <c r="F11" s="665">
        <v>0</v>
      </c>
      <c r="G11" s="621" t="s">
        <v>528</v>
      </c>
    </row>
    <row r="12" spans="1:7" s="622" customFormat="1" ht="12.75">
      <c r="A12" s="620" t="s">
        <v>529</v>
      </c>
      <c r="B12" s="617" t="s">
        <v>530</v>
      </c>
      <c r="C12" s="665" t="s">
        <v>519</v>
      </c>
      <c r="D12" s="665">
        <v>0</v>
      </c>
      <c r="E12" s="665">
        <v>0</v>
      </c>
      <c r="F12" s="665">
        <v>0</v>
      </c>
      <c r="G12" s="621" t="s">
        <v>531</v>
      </c>
    </row>
    <row r="13" spans="1:7" s="622" customFormat="1" ht="24">
      <c r="A13" s="620" t="s">
        <v>532</v>
      </c>
      <c r="B13" s="617" t="s">
        <v>533</v>
      </c>
      <c r="C13" s="665">
        <v>466</v>
      </c>
      <c r="D13" s="665">
        <v>0</v>
      </c>
      <c r="E13" s="665">
        <v>466</v>
      </c>
      <c r="F13" s="665">
        <v>0</v>
      </c>
      <c r="G13" s="621" t="s">
        <v>534</v>
      </c>
    </row>
    <row r="14" spans="1:7" s="611" customFormat="1" ht="36">
      <c r="A14" s="620" t="s">
        <v>535</v>
      </c>
      <c r="B14" s="617" t="s">
        <v>536</v>
      </c>
      <c r="C14" s="665">
        <v>946</v>
      </c>
      <c r="D14" s="665">
        <v>0</v>
      </c>
      <c r="E14" s="665">
        <v>946</v>
      </c>
      <c r="F14" s="665">
        <v>0</v>
      </c>
      <c r="G14" s="621" t="s">
        <v>537</v>
      </c>
    </row>
    <row r="15" spans="1:7" s="623" customFormat="1" ht="15.75" customHeight="1">
      <c r="A15" s="620" t="s">
        <v>538</v>
      </c>
      <c r="B15" s="617" t="s">
        <v>539</v>
      </c>
      <c r="C15" s="665">
        <v>0</v>
      </c>
      <c r="D15" s="665">
        <v>0</v>
      </c>
      <c r="E15" s="665">
        <v>0</v>
      </c>
      <c r="F15" s="665">
        <v>0</v>
      </c>
      <c r="G15" s="621" t="s">
        <v>540</v>
      </c>
    </row>
    <row r="16" spans="1:7" s="622" customFormat="1" ht="24">
      <c r="A16" s="620" t="s">
        <v>541</v>
      </c>
      <c r="B16" s="617" t="s">
        <v>542</v>
      </c>
      <c r="C16" s="665">
        <v>69350</v>
      </c>
      <c r="D16" s="665">
        <v>0</v>
      </c>
      <c r="E16" s="665">
        <v>64545</v>
      </c>
      <c r="F16" s="665">
        <v>4805</v>
      </c>
      <c r="G16" s="621" t="s">
        <v>488</v>
      </c>
    </row>
    <row r="17" spans="1:7" s="622" customFormat="1" ht="24">
      <c r="A17" s="620" t="s">
        <v>543</v>
      </c>
      <c r="B17" s="617" t="s">
        <v>544</v>
      </c>
      <c r="C17" s="665">
        <v>101098</v>
      </c>
      <c r="D17" s="665">
        <v>0</v>
      </c>
      <c r="E17" s="665">
        <v>75068</v>
      </c>
      <c r="F17" s="665">
        <v>26030</v>
      </c>
      <c r="G17" s="621" t="s">
        <v>489</v>
      </c>
    </row>
    <row r="18" spans="1:7" s="622" customFormat="1" ht="12.75">
      <c r="A18" s="620" t="s">
        <v>545</v>
      </c>
      <c r="B18" s="617" t="s">
        <v>546</v>
      </c>
      <c r="C18" s="665">
        <v>3768771</v>
      </c>
      <c r="D18" s="665">
        <v>767294</v>
      </c>
      <c r="E18" s="665">
        <v>2665897</v>
      </c>
      <c r="F18" s="665">
        <v>335580</v>
      </c>
      <c r="G18" s="621" t="s">
        <v>490</v>
      </c>
    </row>
    <row r="19" spans="1:7" ht="24">
      <c r="A19" s="620" t="s">
        <v>547</v>
      </c>
      <c r="B19" s="617" t="s">
        <v>548</v>
      </c>
      <c r="C19" s="665">
        <v>9612</v>
      </c>
      <c r="D19" s="665">
        <v>0</v>
      </c>
      <c r="E19" s="665">
        <v>1206</v>
      </c>
      <c r="F19" s="665">
        <v>8406</v>
      </c>
      <c r="G19" s="621" t="s">
        <v>491</v>
      </c>
    </row>
    <row r="20" spans="1:7" ht="48">
      <c r="A20" s="615" t="s">
        <v>549</v>
      </c>
      <c r="B20" s="614">
        <v>87</v>
      </c>
      <c r="C20" s="665">
        <v>0</v>
      </c>
      <c r="D20" s="665">
        <v>0</v>
      </c>
      <c r="E20" s="665">
        <v>0</v>
      </c>
      <c r="F20" s="665">
        <v>0</v>
      </c>
      <c r="G20" s="615" t="s">
        <v>550</v>
      </c>
    </row>
    <row r="21" spans="1:7" ht="12.75">
      <c r="A21" s="616" t="s">
        <v>518</v>
      </c>
      <c r="B21" s="617"/>
      <c r="C21" s="665" t="s">
        <v>519</v>
      </c>
      <c r="D21" s="665" t="s">
        <v>519</v>
      </c>
      <c r="E21" s="665" t="s">
        <v>519</v>
      </c>
      <c r="F21" s="665" t="s">
        <v>519</v>
      </c>
      <c r="G21" s="616" t="s">
        <v>520</v>
      </c>
    </row>
    <row r="22" spans="1:7" ht="24">
      <c r="A22" s="625" t="s">
        <v>551</v>
      </c>
      <c r="B22" s="617" t="s">
        <v>552</v>
      </c>
      <c r="C22" s="665">
        <v>0</v>
      </c>
      <c r="D22" s="665">
        <v>0</v>
      </c>
      <c r="E22" s="665">
        <v>0</v>
      </c>
      <c r="F22" s="665">
        <v>0</v>
      </c>
      <c r="G22" s="621" t="s">
        <v>493</v>
      </c>
    </row>
    <row r="23" spans="1:7" ht="60">
      <c r="A23" s="625" t="s">
        <v>553</v>
      </c>
      <c r="B23" s="617" t="s">
        <v>554</v>
      </c>
      <c r="C23" s="665">
        <v>0</v>
      </c>
      <c r="D23" s="665">
        <v>0</v>
      </c>
      <c r="E23" s="665">
        <v>0</v>
      </c>
      <c r="F23" s="665">
        <v>0</v>
      </c>
      <c r="G23" s="621" t="s">
        <v>494</v>
      </c>
    </row>
    <row r="24" spans="1:7" ht="36">
      <c r="A24" s="625" t="s">
        <v>555</v>
      </c>
      <c r="B24" s="617" t="s">
        <v>556</v>
      </c>
      <c r="C24" s="665">
        <v>0</v>
      </c>
      <c r="D24" s="665">
        <v>0</v>
      </c>
      <c r="E24" s="665">
        <v>0</v>
      </c>
      <c r="F24" s="665">
        <v>0</v>
      </c>
      <c r="G24" s="621" t="s">
        <v>495</v>
      </c>
    </row>
    <row r="25" spans="1:7" ht="24">
      <c r="A25" s="626" t="s">
        <v>557</v>
      </c>
      <c r="B25" s="617" t="s">
        <v>558</v>
      </c>
      <c r="C25" s="665">
        <v>0</v>
      </c>
      <c r="D25" s="665">
        <v>0</v>
      </c>
      <c r="E25" s="665">
        <v>0</v>
      </c>
      <c r="F25" s="665">
        <v>0</v>
      </c>
      <c r="G25" s="621" t="s">
        <v>496</v>
      </c>
    </row>
    <row r="26" spans="1:7" ht="48">
      <c r="A26" s="615" t="s">
        <v>559</v>
      </c>
      <c r="B26" s="614">
        <v>88</v>
      </c>
      <c r="C26" s="665">
        <v>0</v>
      </c>
      <c r="D26" s="665">
        <v>0</v>
      </c>
      <c r="E26" s="665">
        <v>0</v>
      </c>
      <c r="F26" s="665">
        <v>0</v>
      </c>
      <c r="G26" s="615" t="s">
        <v>560</v>
      </c>
    </row>
    <row r="27" spans="1:7" ht="12.75">
      <c r="A27" s="616" t="s">
        <v>518</v>
      </c>
      <c r="B27" s="617"/>
      <c r="C27" s="665" t="s">
        <v>519</v>
      </c>
      <c r="D27" s="665" t="s">
        <v>519</v>
      </c>
      <c r="E27" s="665" t="s">
        <v>519</v>
      </c>
      <c r="F27" s="665" t="s">
        <v>519</v>
      </c>
      <c r="G27" s="616" t="s">
        <v>520</v>
      </c>
    </row>
    <row r="28" spans="1:7" ht="36">
      <c r="A28" s="625" t="s">
        <v>561</v>
      </c>
      <c r="B28" s="617" t="s">
        <v>562</v>
      </c>
      <c r="C28" s="665">
        <v>0</v>
      </c>
      <c r="D28" s="665">
        <v>0</v>
      </c>
      <c r="E28" s="665">
        <v>0</v>
      </c>
      <c r="F28" s="665">
        <v>0</v>
      </c>
      <c r="G28" s="621" t="s">
        <v>498</v>
      </c>
    </row>
    <row r="29" spans="1:7" ht="24">
      <c r="A29" s="625" t="s">
        <v>563</v>
      </c>
      <c r="B29" s="617" t="s">
        <v>564</v>
      </c>
      <c r="C29" s="665">
        <v>0</v>
      </c>
      <c r="D29" s="665">
        <v>0</v>
      </c>
      <c r="E29" s="665">
        <v>0</v>
      </c>
      <c r="F29" s="665">
        <v>0</v>
      </c>
      <c r="G29" s="621" t="s">
        <v>499</v>
      </c>
    </row>
    <row r="30" spans="1:7" ht="36">
      <c r="A30" s="661" t="s">
        <v>565</v>
      </c>
      <c r="B30" s="662" t="s">
        <v>566</v>
      </c>
      <c r="C30" s="663">
        <v>0</v>
      </c>
      <c r="D30" s="663">
        <v>0</v>
      </c>
      <c r="E30" s="663">
        <v>0</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15" useFirstPageNumber="1" horizontalDpi="600" verticalDpi="600" orientation="landscape" paperSize="9" r:id="rId1"/>
  <headerFooter alignWithMargins="0">
    <oddFooter>&amp;R&amp;P</oddFooter>
  </headerFooter>
</worksheet>
</file>

<file path=xl/worksheets/sheet29.xml><?xml version="1.0" encoding="utf-8"?>
<worksheet xmlns="http://schemas.openxmlformats.org/spreadsheetml/2006/main" xmlns:r="http://schemas.openxmlformats.org/officeDocument/2006/relationships">
  <dimension ref="A1:G30"/>
  <sheetViews>
    <sheetView zoomScalePageLayoutView="0" workbookViewId="0" topLeftCell="A1">
      <selection activeCell="G14" sqref="G14"/>
    </sheetView>
  </sheetViews>
  <sheetFormatPr defaultColWidth="9.00390625" defaultRowHeight="16.5"/>
  <cols>
    <col min="1" max="1" width="32.00390625" style="603" customWidth="1"/>
    <col min="2" max="3" width="10.875" style="603" customWidth="1"/>
    <col min="4" max="4" width="11.125" style="603" customWidth="1"/>
    <col min="5" max="5" width="10.75390625" style="603" customWidth="1"/>
    <col min="6" max="6" width="10.25390625" style="603" customWidth="1"/>
    <col min="7" max="7" width="35.125" style="603" customWidth="1"/>
    <col min="8" max="16384" width="9.00390625" style="603" customWidth="1"/>
  </cols>
  <sheetData>
    <row r="1" spans="1:7" ht="28.5" customHeight="1">
      <c r="A1" s="1304" t="s">
        <v>635</v>
      </c>
      <c r="B1" s="1305"/>
      <c r="C1" s="1305"/>
      <c r="D1" s="1305"/>
      <c r="E1" s="1305"/>
      <c r="F1" s="1305"/>
      <c r="G1" s="1305"/>
    </row>
    <row r="2" spans="1:7" ht="12.75">
      <c r="A2" s="1305"/>
      <c r="B2" s="1305"/>
      <c r="C2" s="1305"/>
      <c r="D2" s="1305"/>
      <c r="E2" s="1305"/>
      <c r="F2" s="1305"/>
      <c r="G2" s="1305"/>
    </row>
    <row r="3" spans="1:7" ht="12.75" customHeight="1">
      <c r="A3" s="1307" t="s">
        <v>636</v>
      </c>
      <c r="B3" s="1307"/>
      <c r="C3" s="1307"/>
      <c r="D3" s="1307"/>
      <c r="E3" s="1307"/>
      <c r="F3" s="1307"/>
      <c r="G3" s="1307"/>
    </row>
    <row r="4" spans="1:7" ht="30" customHeight="1">
      <c r="A4" s="1308" t="s">
        <v>505</v>
      </c>
      <c r="B4" s="1310" t="s">
        <v>506</v>
      </c>
      <c r="C4" s="1311" t="s">
        <v>507</v>
      </c>
      <c r="D4" s="1311" t="s">
        <v>605</v>
      </c>
      <c r="E4" s="1312"/>
      <c r="F4" s="1313"/>
      <c r="G4" s="1328"/>
    </row>
    <row r="5" spans="1:7" ht="36.75" customHeight="1">
      <c r="A5" s="1309"/>
      <c r="B5" s="1310"/>
      <c r="C5" s="1311"/>
      <c r="D5" s="604" t="s">
        <v>509</v>
      </c>
      <c r="E5" s="604" t="s">
        <v>637</v>
      </c>
      <c r="F5" s="606" t="s">
        <v>511</v>
      </c>
      <c r="G5" s="1329"/>
    </row>
    <row r="6" spans="1:7" s="602" customFormat="1" ht="42.75" customHeight="1">
      <c r="A6" s="626" t="s">
        <v>514</v>
      </c>
      <c r="B6" s="614" t="s">
        <v>515</v>
      </c>
      <c r="C6" s="664">
        <v>25325841</v>
      </c>
      <c r="D6" s="664">
        <v>18778907</v>
      </c>
      <c r="E6" s="664">
        <v>4429488</v>
      </c>
      <c r="F6" s="664">
        <v>2117446</v>
      </c>
      <c r="G6" s="631" t="s">
        <v>516</v>
      </c>
    </row>
    <row r="7" spans="1:7" s="652" customFormat="1" ht="34.5" customHeight="1">
      <c r="A7" s="607" t="s">
        <v>517</v>
      </c>
      <c r="B7" s="614">
        <v>86</v>
      </c>
      <c r="C7" s="664">
        <v>25325252</v>
      </c>
      <c r="D7" s="664">
        <v>18778907</v>
      </c>
      <c r="E7" s="664">
        <v>4428899</v>
      </c>
      <c r="F7" s="664">
        <v>2117446</v>
      </c>
      <c r="G7" s="615" t="s">
        <v>480</v>
      </c>
    </row>
    <row r="8" spans="1:7" s="619" customFormat="1" ht="12">
      <c r="A8" s="616" t="s">
        <v>518</v>
      </c>
      <c r="B8" s="617"/>
      <c r="G8" s="616" t="s">
        <v>520</v>
      </c>
    </row>
    <row r="9" spans="1:7" s="619" customFormat="1" ht="12">
      <c r="A9" s="620" t="s">
        <v>521</v>
      </c>
      <c r="B9" s="617" t="s">
        <v>522</v>
      </c>
      <c r="C9" s="665">
        <v>970247</v>
      </c>
      <c r="D9" s="665">
        <v>762613</v>
      </c>
      <c r="E9" s="665">
        <v>207372</v>
      </c>
      <c r="F9" s="665">
        <v>262</v>
      </c>
      <c r="G9" s="621" t="s">
        <v>481</v>
      </c>
    </row>
    <row r="10" spans="1:7" s="619" customFormat="1" ht="24">
      <c r="A10" s="620" t="s">
        <v>523</v>
      </c>
      <c r="B10" s="617" t="s">
        <v>524</v>
      </c>
      <c r="C10" s="665">
        <v>70675</v>
      </c>
      <c r="D10" s="665">
        <v>24536</v>
      </c>
      <c r="E10" s="665">
        <v>46139</v>
      </c>
      <c r="F10" s="665">
        <v>0</v>
      </c>
      <c r="G10" s="621" t="s">
        <v>525</v>
      </c>
    </row>
    <row r="11" spans="1:7" s="619" customFormat="1" ht="36">
      <c r="A11" s="620" t="s">
        <v>526</v>
      </c>
      <c r="B11" s="617" t="s">
        <v>527</v>
      </c>
      <c r="C11" s="665">
        <v>66492</v>
      </c>
      <c r="D11" s="665">
        <v>6734</v>
      </c>
      <c r="E11" s="665">
        <v>59758</v>
      </c>
      <c r="F11" s="665">
        <v>0</v>
      </c>
      <c r="G11" s="621" t="s">
        <v>528</v>
      </c>
    </row>
    <row r="12" spans="1:7" s="619" customFormat="1" ht="12">
      <c r="A12" s="620" t="s">
        <v>529</v>
      </c>
      <c r="B12" s="617" t="s">
        <v>530</v>
      </c>
      <c r="C12" s="665">
        <v>28511</v>
      </c>
      <c r="D12" s="665">
        <v>27416</v>
      </c>
      <c r="E12" s="665">
        <v>1095</v>
      </c>
      <c r="F12" s="665">
        <v>0</v>
      </c>
      <c r="G12" s="621" t="s">
        <v>531</v>
      </c>
    </row>
    <row r="13" spans="1:7" s="619" customFormat="1" ht="27" customHeight="1">
      <c r="A13" s="620" t="s">
        <v>532</v>
      </c>
      <c r="B13" s="617" t="s">
        <v>533</v>
      </c>
      <c r="C13" s="665">
        <v>0</v>
      </c>
      <c r="D13" s="665">
        <v>0</v>
      </c>
      <c r="E13" s="665">
        <v>0</v>
      </c>
      <c r="F13" s="665">
        <v>0</v>
      </c>
      <c r="G13" s="621" t="s">
        <v>534</v>
      </c>
    </row>
    <row r="14" spans="1:7" s="652" customFormat="1" ht="36">
      <c r="A14" s="620" t="s">
        <v>535</v>
      </c>
      <c r="B14" s="617" t="s">
        <v>536</v>
      </c>
      <c r="C14" s="665">
        <v>94917</v>
      </c>
      <c r="D14" s="665">
        <v>2536</v>
      </c>
      <c r="E14" s="665">
        <v>92381</v>
      </c>
      <c r="F14" s="665">
        <v>0</v>
      </c>
      <c r="G14" s="621" t="s">
        <v>537</v>
      </c>
    </row>
    <row r="15" spans="1:7" s="652" customFormat="1" ht="12.75">
      <c r="A15" s="620" t="s">
        <v>538</v>
      </c>
      <c r="B15" s="617" t="s">
        <v>539</v>
      </c>
      <c r="C15" s="665">
        <v>709652</v>
      </c>
      <c r="D15" s="665">
        <v>701391</v>
      </c>
      <c r="E15" s="665">
        <v>7999</v>
      </c>
      <c r="F15" s="665">
        <v>262</v>
      </c>
      <c r="G15" s="621" t="s">
        <v>540</v>
      </c>
    </row>
    <row r="16" spans="1:7" s="652" customFormat="1" ht="28.5" customHeight="1">
      <c r="A16" s="620" t="s">
        <v>541</v>
      </c>
      <c r="B16" s="617" t="s">
        <v>542</v>
      </c>
      <c r="C16" s="665">
        <v>3294307</v>
      </c>
      <c r="D16" s="665">
        <v>2895280</v>
      </c>
      <c r="E16" s="665">
        <v>323297</v>
      </c>
      <c r="F16" s="665">
        <v>75730</v>
      </c>
      <c r="G16" s="621" t="s">
        <v>488</v>
      </c>
    </row>
    <row r="17" spans="1:7" s="652" customFormat="1" ht="24">
      <c r="A17" s="620" t="s">
        <v>543</v>
      </c>
      <c r="B17" s="617" t="s">
        <v>544</v>
      </c>
      <c r="C17" s="665">
        <v>598613</v>
      </c>
      <c r="D17" s="665">
        <v>363470</v>
      </c>
      <c r="E17" s="665">
        <v>222150</v>
      </c>
      <c r="F17" s="665">
        <v>12993</v>
      </c>
      <c r="G17" s="621" t="s">
        <v>489</v>
      </c>
    </row>
    <row r="18" spans="1:7" s="653" customFormat="1" ht="12">
      <c r="A18" s="620" t="s">
        <v>545</v>
      </c>
      <c r="B18" s="617" t="s">
        <v>546</v>
      </c>
      <c r="C18" s="665">
        <v>167703</v>
      </c>
      <c r="D18" s="665">
        <v>58333</v>
      </c>
      <c r="E18" s="665">
        <v>103868</v>
      </c>
      <c r="F18" s="665">
        <v>5502</v>
      </c>
      <c r="G18" s="621" t="s">
        <v>490</v>
      </c>
    </row>
    <row r="19" spans="1:7" s="654" customFormat="1" ht="24">
      <c r="A19" s="620" t="s">
        <v>547</v>
      </c>
      <c r="B19" s="617" t="s">
        <v>548</v>
      </c>
      <c r="C19" s="665">
        <v>20294382</v>
      </c>
      <c r="D19" s="665">
        <v>14699211</v>
      </c>
      <c r="E19" s="665">
        <v>3572212</v>
      </c>
      <c r="F19" s="665">
        <v>2022959</v>
      </c>
      <c r="G19" s="621" t="s">
        <v>491</v>
      </c>
    </row>
    <row r="20" spans="1:7" s="619" customFormat="1" ht="48">
      <c r="A20" s="615" t="s">
        <v>549</v>
      </c>
      <c r="B20" s="614">
        <v>87</v>
      </c>
      <c r="C20" s="665">
        <v>0</v>
      </c>
      <c r="D20" s="665">
        <v>0</v>
      </c>
      <c r="E20" s="665">
        <v>0</v>
      </c>
      <c r="F20" s="665">
        <v>0</v>
      </c>
      <c r="G20" s="615" t="s">
        <v>550</v>
      </c>
    </row>
    <row r="21" spans="1:7" s="619" customFormat="1" ht="12">
      <c r="A21" s="616" t="s">
        <v>518</v>
      </c>
      <c r="B21" s="617"/>
      <c r="C21" s="665" t="s">
        <v>519</v>
      </c>
      <c r="D21" s="665" t="s">
        <v>519</v>
      </c>
      <c r="E21" s="665" t="s">
        <v>519</v>
      </c>
      <c r="F21" s="665" t="s">
        <v>519</v>
      </c>
      <c r="G21" s="616" t="s">
        <v>520</v>
      </c>
    </row>
    <row r="22" spans="1:7" s="619" customFormat="1" ht="24">
      <c r="A22" s="625" t="s">
        <v>551</v>
      </c>
      <c r="B22" s="617" t="s">
        <v>552</v>
      </c>
      <c r="C22" s="665">
        <v>0</v>
      </c>
      <c r="D22" s="665">
        <v>0</v>
      </c>
      <c r="E22" s="665">
        <v>0</v>
      </c>
      <c r="F22" s="665">
        <v>0</v>
      </c>
      <c r="G22" s="621" t="s">
        <v>493</v>
      </c>
    </row>
    <row r="23" spans="1:7" s="622" customFormat="1" ht="60">
      <c r="A23" s="625" t="s">
        <v>553</v>
      </c>
      <c r="B23" s="617" t="s">
        <v>554</v>
      </c>
      <c r="C23" s="665">
        <v>0</v>
      </c>
      <c r="D23" s="665">
        <v>0</v>
      </c>
      <c r="E23" s="665">
        <v>0</v>
      </c>
      <c r="F23" s="665">
        <v>0</v>
      </c>
      <c r="G23" s="621" t="s">
        <v>494</v>
      </c>
    </row>
    <row r="24" spans="1:7" s="655" customFormat="1" ht="36">
      <c r="A24" s="625" t="s">
        <v>555</v>
      </c>
      <c r="B24" s="617" t="s">
        <v>556</v>
      </c>
      <c r="C24" s="665">
        <v>0</v>
      </c>
      <c r="D24" s="665">
        <v>0</v>
      </c>
      <c r="E24" s="665">
        <v>0</v>
      </c>
      <c r="F24" s="665">
        <v>0</v>
      </c>
      <c r="G24" s="621" t="s">
        <v>495</v>
      </c>
    </row>
    <row r="25" spans="1:7" s="652" customFormat="1" ht="12.75">
      <c r="A25" s="626" t="s">
        <v>557</v>
      </c>
      <c r="B25" s="617" t="s">
        <v>558</v>
      </c>
      <c r="C25" s="665">
        <v>0</v>
      </c>
      <c r="D25" s="665">
        <v>0</v>
      </c>
      <c r="E25" s="665">
        <v>0</v>
      </c>
      <c r="F25" s="665">
        <v>0</v>
      </c>
      <c r="G25" s="621" t="s">
        <v>496</v>
      </c>
    </row>
    <row r="26" spans="1:7" ht="48">
      <c r="A26" s="615" t="s">
        <v>559</v>
      </c>
      <c r="B26" s="614">
        <v>88</v>
      </c>
      <c r="C26" s="664">
        <v>589</v>
      </c>
      <c r="D26" s="664">
        <v>0</v>
      </c>
      <c r="E26" s="664">
        <v>589</v>
      </c>
      <c r="F26" s="664">
        <v>0</v>
      </c>
      <c r="G26" s="615" t="s">
        <v>560</v>
      </c>
    </row>
    <row r="27" spans="1:7" ht="12.75">
      <c r="A27" s="616" t="s">
        <v>518</v>
      </c>
      <c r="B27" s="617"/>
      <c r="C27" s="665" t="s">
        <v>519</v>
      </c>
      <c r="D27" s="665" t="s">
        <v>519</v>
      </c>
      <c r="E27" s="665" t="s">
        <v>519</v>
      </c>
      <c r="F27" s="665" t="s">
        <v>519</v>
      </c>
      <c r="G27" s="616" t="s">
        <v>520</v>
      </c>
    </row>
    <row r="28" spans="1:7" ht="36">
      <c r="A28" s="625" t="s">
        <v>561</v>
      </c>
      <c r="B28" s="617" t="s">
        <v>562</v>
      </c>
      <c r="C28" s="665">
        <v>0</v>
      </c>
      <c r="D28" s="665">
        <v>0</v>
      </c>
      <c r="E28" s="665">
        <v>0</v>
      </c>
      <c r="F28" s="665">
        <v>0</v>
      </c>
      <c r="G28" s="621" t="s">
        <v>498</v>
      </c>
    </row>
    <row r="29" spans="1:7" ht="24">
      <c r="A29" s="625" t="s">
        <v>563</v>
      </c>
      <c r="B29" s="617" t="s">
        <v>564</v>
      </c>
      <c r="C29" s="665">
        <v>0</v>
      </c>
      <c r="D29" s="665">
        <v>0</v>
      </c>
      <c r="E29" s="665">
        <v>0</v>
      </c>
      <c r="F29" s="665">
        <v>0</v>
      </c>
      <c r="G29" s="621" t="s">
        <v>499</v>
      </c>
    </row>
    <row r="30" spans="1:7" ht="36">
      <c r="A30" s="661" t="s">
        <v>565</v>
      </c>
      <c r="B30" s="662" t="s">
        <v>566</v>
      </c>
      <c r="C30" s="663">
        <v>589</v>
      </c>
      <c r="D30" s="663">
        <v>0</v>
      </c>
      <c r="E30" s="663">
        <v>589</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874015748031497" bottom="0.7874015748031497" header="0.5118110236220472" footer="0.5118110236220472"/>
  <pageSetup firstPageNumber="17" useFirstPageNumber="1" horizontalDpi="600" verticalDpi="6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AK191"/>
  <sheetViews>
    <sheetView showGridLines="0" view="pageBreakPreview" zoomScale="80" zoomScaleNormal="90" zoomScaleSheetLayoutView="80" zoomScalePageLayoutView="0" workbookViewId="0" topLeftCell="A1">
      <pane xSplit="6" ySplit="5" topLeftCell="I6" activePane="bottomRight" state="frozen"/>
      <selection pane="topLeft" activeCell="C3" sqref="C3"/>
      <selection pane="topRight" activeCell="H3" sqref="H3"/>
      <selection pane="bottomLeft" activeCell="C11" sqref="C11"/>
      <selection pane="bottomRight" activeCell="D35" sqref="D35"/>
    </sheetView>
  </sheetViews>
  <sheetFormatPr defaultColWidth="1.25" defaultRowHeight="16.5" outlineLevelRow="1" outlineLevelCol="1"/>
  <cols>
    <col min="1" max="1" width="5.875" style="0" hidden="1" customWidth="1"/>
    <col min="2" max="2" width="12.875" style="0" hidden="1" customWidth="1"/>
    <col min="3" max="3" width="8.625" style="753" customWidth="1"/>
    <col min="4" max="4" width="36.50390625" style="753" customWidth="1"/>
    <col min="5" max="6" width="3.75390625" style="848" hidden="1" customWidth="1"/>
    <col min="7" max="23" width="11.875" style="753" customWidth="1"/>
    <col min="24" max="24" width="14.625" style="1148" customWidth="1"/>
    <col min="25" max="25" width="14.375" style="849" hidden="1" customWidth="1"/>
    <col min="26" max="26" width="11.875" style="848" hidden="1" customWidth="1"/>
    <col min="27" max="33" width="9.50390625" style="753" hidden="1" customWidth="1" outlineLevel="1"/>
    <col min="34" max="34" width="2.25390625" style="0" customWidth="1" collapsed="1"/>
    <col min="35" max="36" width="18.50390625" style="8" customWidth="1"/>
    <col min="37" max="38" width="9.00390625" style="0" customWidth="1"/>
    <col min="39" max="250" width="8.00390625" style="0" customWidth="1"/>
    <col min="251" max="251" width="2.125" style="0" customWidth="1"/>
    <col min="252" max="253" width="8.00390625" style="0" customWidth="1"/>
    <col min="254" max="254" width="0.6171875" style="0" customWidth="1"/>
  </cols>
  <sheetData>
    <row r="1" spans="5:26" ht="17.25" hidden="1" thickBot="1">
      <c r="E1" s="848">
        <v>2</v>
      </c>
      <c r="Y1" s="753"/>
      <c r="Z1" s="753"/>
    </row>
    <row r="2" spans="7:33" ht="17.25" hidden="1" thickBot="1">
      <c r="G2" s="753" t="s">
        <v>262</v>
      </c>
      <c r="H2" s="753" t="s">
        <v>263</v>
      </c>
      <c r="I2" s="753" t="s">
        <v>264</v>
      </c>
      <c r="J2" s="753" t="s">
        <v>265</v>
      </c>
      <c r="K2" s="753" t="s">
        <v>266</v>
      </c>
      <c r="L2" s="753" t="s">
        <v>267</v>
      </c>
      <c r="M2" s="753" t="s">
        <v>268</v>
      </c>
      <c r="N2" s="753" t="s">
        <v>269</v>
      </c>
      <c r="O2" s="753" t="s">
        <v>270</v>
      </c>
      <c r="P2" s="753" t="s">
        <v>271</v>
      </c>
      <c r="Q2" s="753" t="s">
        <v>272</v>
      </c>
      <c r="R2" s="753" t="s">
        <v>273</v>
      </c>
      <c r="S2" s="753" t="s">
        <v>274</v>
      </c>
      <c r="T2" s="753" t="s">
        <v>275</v>
      </c>
      <c r="U2" s="753" t="s">
        <v>276</v>
      </c>
      <c r="V2" s="753" t="s">
        <v>277</v>
      </c>
      <c r="W2" s="753" t="s">
        <v>278</v>
      </c>
      <c r="X2" s="1148" t="s">
        <v>279</v>
      </c>
      <c r="Y2" s="849" t="s">
        <v>348</v>
      </c>
      <c r="Z2" s="849" t="s">
        <v>347</v>
      </c>
      <c r="AA2" s="848" t="s">
        <v>280</v>
      </c>
      <c r="AB2" s="753" t="s">
        <v>281</v>
      </c>
      <c r="AC2" s="753" t="s">
        <v>282</v>
      </c>
      <c r="AD2" s="753" t="s">
        <v>365</v>
      </c>
      <c r="AE2" s="753" t="s">
        <v>283</v>
      </c>
      <c r="AF2" s="753" t="s">
        <v>284</v>
      </c>
      <c r="AG2" s="753" t="s">
        <v>285</v>
      </c>
    </row>
    <row r="3" spans="1:33" ht="35.25" customHeight="1">
      <c r="A3" s="101"/>
      <c r="B3" s="101"/>
      <c r="C3" s="1229" t="s">
        <v>359</v>
      </c>
      <c r="D3" s="1230" t="s">
        <v>680</v>
      </c>
      <c r="E3" s="850"/>
      <c r="F3" s="850"/>
      <c r="G3" s="1257" t="s">
        <v>682</v>
      </c>
      <c r="H3" s="1257"/>
      <c r="I3" s="1258"/>
      <c r="J3" s="1258"/>
      <c r="K3" s="1258"/>
      <c r="L3" s="841"/>
      <c r="M3" s="1257"/>
      <c r="N3" s="1257"/>
      <c r="O3" s="1257"/>
      <c r="P3" s="1257"/>
      <c r="Q3" s="1257"/>
      <c r="R3" s="1259" t="s">
        <v>683</v>
      </c>
      <c r="S3" s="1260"/>
      <c r="T3" s="1261"/>
      <c r="U3" s="1259" t="s">
        <v>684</v>
      </c>
      <c r="V3" s="1262"/>
      <c r="W3" s="1261"/>
      <c r="X3" s="1257" t="s">
        <v>685</v>
      </c>
      <c r="Y3" s="1254" t="s">
        <v>154</v>
      </c>
      <c r="Z3" s="851"/>
      <c r="AA3" s="852" t="s">
        <v>99</v>
      </c>
      <c r="AB3" s="853"/>
      <c r="AC3" s="853"/>
      <c r="AD3" s="853"/>
      <c r="AE3" s="853"/>
      <c r="AF3" s="853"/>
      <c r="AG3" s="854"/>
    </row>
    <row r="4" spans="1:33" ht="16.5">
      <c r="A4" s="101"/>
      <c r="B4" s="101"/>
      <c r="C4" s="1232"/>
      <c r="D4" s="1233"/>
      <c r="E4" s="855"/>
      <c r="F4" s="855"/>
      <c r="G4" s="841" t="s">
        <v>79</v>
      </c>
      <c r="H4" s="842" t="s">
        <v>85</v>
      </c>
      <c r="I4" s="842" t="s">
        <v>86</v>
      </c>
      <c r="J4" s="842" t="s">
        <v>87</v>
      </c>
      <c r="K4" s="842" t="s">
        <v>88</v>
      </c>
      <c r="L4" s="843" t="s">
        <v>80</v>
      </c>
      <c r="M4" s="843" t="s">
        <v>81</v>
      </c>
      <c r="N4" s="842" t="s">
        <v>89</v>
      </c>
      <c r="O4" s="842" t="s">
        <v>90</v>
      </c>
      <c r="P4" s="842" t="s">
        <v>91</v>
      </c>
      <c r="Q4" s="842" t="s">
        <v>92</v>
      </c>
      <c r="R4" s="843" t="s">
        <v>82</v>
      </c>
      <c r="S4" s="843" t="s">
        <v>83</v>
      </c>
      <c r="T4" s="844" t="s">
        <v>686</v>
      </c>
      <c r="U4" s="841" t="s">
        <v>84</v>
      </c>
      <c r="V4" s="845" t="s">
        <v>93</v>
      </c>
      <c r="W4" s="845" t="s">
        <v>94</v>
      </c>
      <c r="X4" s="1257"/>
      <c r="Y4" s="1255"/>
      <c r="Z4" s="856"/>
      <c r="AA4" s="857" t="s">
        <v>45</v>
      </c>
      <c r="AB4" s="858"/>
      <c r="AC4" s="858"/>
      <c r="AD4" s="858"/>
      <c r="AE4" s="858"/>
      <c r="AF4" s="859" t="s">
        <v>385</v>
      </c>
      <c r="AG4" s="860"/>
    </row>
    <row r="5" spans="1:37" ht="93" customHeight="1">
      <c r="A5" s="101"/>
      <c r="B5" s="101"/>
      <c r="C5" s="1231" t="s">
        <v>679</v>
      </c>
      <c r="D5" s="1234" t="s">
        <v>681</v>
      </c>
      <c r="E5" s="861"/>
      <c r="F5" s="861"/>
      <c r="G5" s="841" t="s">
        <v>687</v>
      </c>
      <c r="H5" s="842" t="s">
        <v>688</v>
      </c>
      <c r="I5" s="842" t="s">
        <v>689</v>
      </c>
      <c r="J5" s="842" t="s">
        <v>690</v>
      </c>
      <c r="K5" s="842" t="s">
        <v>691</v>
      </c>
      <c r="L5" s="843" t="s">
        <v>692</v>
      </c>
      <c r="M5" s="843" t="s">
        <v>693</v>
      </c>
      <c r="N5" s="842" t="s">
        <v>694</v>
      </c>
      <c r="O5" s="842" t="s">
        <v>695</v>
      </c>
      <c r="P5" s="842" t="s">
        <v>696</v>
      </c>
      <c r="Q5" s="842" t="s">
        <v>697</v>
      </c>
      <c r="R5" s="843" t="s">
        <v>698</v>
      </c>
      <c r="S5" s="843" t="s">
        <v>699</v>
      </c>
      <c r="T5" s="844" t="s">
        <v>700</v>
      </c>
      <c r="U5" s="846" t="s">
        <v>701</v>
      </c>
      <c r="V5" s="847" t="s">
        <v>702</v>
      </c>
      <c r="W5" s="847" t="s">
        <v>703</v>
      </c>
      <c r="X5" s="1257"/>
      <c r="Y5" s="1256"/>
      <c r="Z5" s="862" t="s">
        <v>95</v>
      </c>
      <c r="AA5" s="863" t="s">
        <v>98</v>
      </c>
      <c r="AB5" s="864" t="s">
        <v>150</v>
      </c>
      <c r="AC5" s="865" t="s">
        <v>151</v>
      </c>
      <c r="AD5" s="866" t="s">
        <v>376</v>
      </c>
      <c r="AE5" s="867" t="s">
        <v>387</v>
      </c>
      <c r="AF5" s="868" t="s">
        <v>96</v>
      </c>
      <c r="AG5" s="869" t="s">
        <v>97</v>
      </c>
      <c r="AH5" s="9"/>
      <c r="AI5" s="66"/>
      <c r="AJ5" s="66"/>
      <c r="AK5" s="9"/>
    </row>
    <row r="6" spans="2:36" ht="31.5">
      <c r="B6" t="s">
        <v>206</v>
      </c>
      <c r="C6" s="742" t="s">
        <v>655</v>
      </c>
      <c r="D6" s="743" t="s">
        <v>656</v>
      </c>
      <c r="E6" s="870"/>
      <c r="F6" s="870"/>
      <c r="G6" s="871">
        <v>664900457.564</v>
      </c>
      <c r="H6" s="872">
        <v>664900457.564</v>
      </c>
      <c r="I6" s="873"/>
      <c r="J6" s="874"/>
      <c r="K6" s="875"/>
      <c r="L6" s="871"/>
      <c r="M6" s="876"/>
      <c r="N6" s="872"/>
      <c r="O6" s="874"/>
      <c r="P6" s="874"/>
      <c r="Q6" s="872"/>
      <c r="R6" s="877"/>
      <c r="S6" s="878"/>
      <c r="T6" s="879"/>
      <c r="U6" s="878"/>
      <c r="V6" s="880"/>
      <c r="W6" s="872"/>
      <c r="X6" s="1149">
        <f>G6+L6+M6+R6+S6+T6+U6</f>
        <v>664900457.564</v>
      </c>
      <c r="Y6" s="881">
        <f>G6+L6+M6+R6+S6+T6+U6</f>
        <v>664900457.564</v>
      </c>
      <c r="Z6" s="881"/>
      <c r="AA6" s="882"/>
      <c r="AB6" s="883"/>
      <c r="AC6" s="884"/>
      <c r="AD6" s="885"/>
      <c r="AE6" s="886"/>
      <c r="AF6" s="887"/>
      <c r="AG6" s="888"/>
      <c r="AI6" s="65"/>
      <c r="AJ6" s="65"/>
    </row>
    <row r="7" spans="2:33" ht="16.5">
      <c r="B7" t="s">
        <v>207</v>
      </c>
      <c r="C7" s="736" t="s">
        <v>657</v>
      </c>
      <c r="D7" s="737" t="s">
        <v>658</v>
      </c>
      <c r="E7" s="855"/>
      <c r="F7" s="855"/>
      <c r="G7" s="889">
        <v>664900457.564</v>
      </c>
      <c r="H7" s="890">
        <v>664900457.564</v>
      </c>
      <c r="I7" s="891"/>
      <c r="J7" s="892"/>
      <c r="K7" s="893"/>
      <c r="L7" s="889"/>
      <c r="M7" s="894"/>
      <c r="N7" s="890"/>
      <c r="O7" s="892"/>
      <c r="P7" s="892"/>
      <c r="Q7" s="890"/>
      <c r="R7" s="889"/>
      <c r="S7" s="889"/>
      <c r="T7" s="889"/>
      <c r="U7" s="889"/>
      <c r="V7" s="895"/>
      <c r="W7" s="890"/>
      <c r="X7" s="1149">
        <f aca="true" t="shared" si="0" ref="X7:X20">G7+L7+M7+R7+S7+T7+U7</f>
        <v>664900457.564</v>
      </c>
      <c r="Y7" s="881">
        <f aca="true" t="shared" si="1" ref="Y7:Y19">G7+L7+M7+R7+S7+T7+U7</f>
        <v>664900457.564</v>
      </c>
      <c r="Z7" s="896"/>
      <c r="AA7" s="897"/>
      <c r="AB7" s="898"/>
      <c r="AC7" s="899"/>
      <c r="AD7" s="900"/>
      <c r="AE7" s="901"/>
      <c r="AF7" s="902"/>
      <c r="AG7" s="903"/>
    </row>
    <row r="8" spans="2:33" ht="22.5">
      <c r="B8" t="s">
        <v>215</v>
      </c>
      <c r="C8" s="744" t="s">
        <v>659</v>
      </c>
      <c r="D8" s="745" t="s">
        <v>660</v>
      </c>
      <c r="E8" s="904"/>
      <c r="F8" s="904"/>
      <c r="G8" s="905"/>
      <c r="H8" s="906"/>
      <c r="I8" s="907"/>
      <c r="J8" s="908"/>
      <c r="K8" s="909"/>
      <c r="L8" s="905"/>
      <c r="M8" s="910"/>
      <c r="N8" s="906"/>
      <c r="O8" s="908"/>
      <c r="P8" s="908"/>
      <c r="Q8" s="906"/>
      <c r="R8" s="905"/>
      <c r="S8" s="905"/>
      <c r="T8" s="905"/>
      <c r="U8" s="905"/>
      <c r="V8" s="911"/>
      <c r="W8" s="906"/>
      <c r="X8" s="1149">
        <f t="shared" si="0"/>
        <v>0</v>
      </c>
      <c r="Y8" s="881">
        <f t="shared" si="1"/>
        <v>0</v>
      </c>
      <c r="Z8" s="912"/>
      <c r="AA8" s="913"/>
      <c r="AB8" s="914"/>
      <c r="AC8" s="915"/>
      <c r="AD8" s="916"/>
      <c r="AE8" s="917"/>
      <c r="AF8" s="918"/>
      <c r="AG8" s="919"/>
    </row>
    <row r="9" spans="2:36" ht="16.5">
      <c r="B9" t="s">
        <v>208</v>
      </c>
      <c r="C9" s="742" t="s">
        <v>661</v>
      </c>
      <c r="D9" s="743" t="s">
        <v>662</v>
      </c>
      <c r="E9" s="920"/>
      <c r="F9" s="920"/>
      <c r="G9" s="878"/>
      <c r="H9" s="872"/>
      <c r="I9" s="873"/>
      <c r="J9" s="874"/>
      <c r="K9" s="875"/>
      <c r="L9" s="878"/>
      <c r="M9" s="879"/>
      <c r="N9" s="872"/>
      <c r="O9" s="874"/>
      <c r="P9" s="874"/>
      <c r="Q9" s="872"/>
      <c r="R9" s="878"/>
      <c r="S9" s="878">
        <v>17985113</v>
      </c>
      <c r="T9" s="878">
        <v>25440469</v>
      </c>
      <c r="U9" s="878"/>
      <c r="V9" s="880"/>
      <c r="W9" s="872"/>
      <c r="X9" s="1149">
        <f t="shared" si="0"/>
        <v>43425582</v>
      </c>
      <c r="Y9" s="881">
        <f t="shared" si="1"/>
        <v>43425582</v>
      </c>
      <c r="Z9" s="881"/>
      <c r="AA9" s="882"/>
      <c r="AB9" s="883"/>
      <c r="AC9" s="884"/>
      <c r="AD9" s="885"/>
      <c r="AE9" s="886"/>
      <c r="AF9" s="887"/>
      <c r="AG9" s="888"/>
      <c r="AI9" s="65"/>
      <c r="AJ9" s="65"/>
    </row>
    <row r="10" spans="2:33" ht="16.5">
      <c r="B10" t="s">
        <v>209</v>
      </c>
      <c r="C10" s="736" t="s">
        <v>663</v>
      </c>
      <c r="D10" s="737" t="s">
        <v>664</v>
      </c>
      <c r="E10" s="855"/>
      <c r="F10" s="855"/>
      <c r="G10" s="889"/>
      <c r="H10" s="890"/>
      <c r="I10" s="891"/>
      <c r="J10" s="892"/>
      <c r="K10" s="893"/>
      <c r="L10" s="889"/>
      <c r="M10" s="894"/>
      <c r="N10" s="890"/>
      <c r="O10" s="892"/>
      <c r="P10" s="892"/>
      <c r="Q10" s="890"/>
      <c r="R10" s="889"/>
      <c r="S10" s="889">
        <v>17985113</v>
      </c>
      <c r="T10" s="889"/>
      <c r="U10" s="889"/>
      <c r="V10" s="895"/>
      <c r="W10" s="890"/>
      <c r="X10" s="1149">
        <f t="shared" si="0"/>
        <v>17985113</v>
      </c>
      <c r="Y10" s="881">
        <f t="shared" si="1"/>
        <v>17985113</v>
      </c>
      <c r="Z10" s="896"/>
      <c r="AA10" s="897"/>
      <c r="AB10" s="898"/>
      <c r="AC10" s="899"/>
      <c r="AD10" s="900"/>
      <c r="AE10" s="901"/>
      <c r="AF10" s="902"/>
      <c r="AG10" s="903"/>
    </row>
    <row r="11" spans="2:33" ht="16.5">
      <c r="B11" t="s">
        <v>210</v>
      </c>
      <c r="C11" s="744" t="s">
        <v>4</v>
      </c>
      <c r="D11" s="745" t="s">
        <v>665</v>
      </c>
      <c r="E11" s="904"/>
      <c r="F11" s="904"/>
      <c r="G11" s="905"/>
      <c r="H11" s="906"/>
      <c r="I11" s="907"/>
      <c r="J11" s="908"/>
      <c r="K11" s="909"/>
      <c r="L11" s="905"/>
      <c r="M11" s="910"/>
      <c r="N11" s="906"/>
      <c r="O11" s="908"/>
      <c r="P11" s="908"/>
      <c r="Q11" s="906"/>
      <c r="R11" s="905"/>
      <c r="S11" s="905"/>
      <c r="T11" s="905"/>
      <c r="U11" s="905"/>
      <c r="V11" s="911"/>
      <c r="W11" s="906"/>
      <c r="X11" s="1149">
        <f t="shared" si="0"/>
        <v>0</v>
      </c>
      <c r="Y11" s="881">
        <f t="shared" si="1"/>
        <v>0</v>
      </c>
      <c r="Z11" s="912"/>
      <c r="AA11" s="913"/>
      <c r="AB11" s="914"/>
      <c r="AC11" s="915"/>
      <c r="AD11" s="916"/>
      <c r="AE11" s="917"/>
      <c r="AF11" s="918"/>
      <c r="AG11" s="919"/>
    </row>
    <row r="12" spans="2:33" ht="16.5">
      <c r="B12" t="s">
        <v>211</v>
      </c>
      <c r="C12" s="736" t="s">
        <v>666</v>
      </c>
      <c r="D12" s="737" t="s">
        <v>667</v>
      </c>
      <c r="E12" s="855"/>
      <c r="F12" s="855"/>
      <c r="G12" s="889"/>
      <c r="H12" s="890"/>
      <c r="I12" s="891"/>
      <c r="J12" s="892"/>
      <c r="K12" s="893"/>
      <c r="L12" s="889"/>
      <c r="M12" s="894"/>
      <c r="N12" s="890"/>
      <c r="O12" s="892"/>
      <c r="P12" s="892"/>
      <c r="Q12" s="890"/>
      <c r="R12" s="889"/>
      <c r="S12" s="889"/>
      <c r="T12" s="889">
        <v>25440469</v>
      </c>
      <c r="U12" s="889"/>
      <c r="V12" s="895"/>
      <c r="W12" s="890"/>
      <c r="X12" s="1149">
        <f t="shared" si="0"/>
        <v>25440469</v>
      </c>
      <c r="Y12" s="881">
        <f t="shared" si="1"/>
        <v>25440469</v>
      </c>
      <c r="Z12" s="896"/>
      <c r="AA12" s="897"/>
      <c r="AB12" s="898"/>
      <c r="AC12" s="899"/>
      <c r="AD12" s="900"/>
      <c r="AE12" s="901"/>
      <c r="AF12" s="902"/>
      <c r="AG12" s="903"/>
    </row>
    <row r="13" spans="2:36" ht="16.5">
      <c r="B13" t="s">
        <v>212</v>
      </c>
      <c r="C13" s="742" t="s">
        <v>668</v>
      </c>
      <c r="D13" s="743" t="s">
        <v>669</v>
      </c>
      <c r="E13" s="920"/>
      <c r="F13" s="920"/>
      <c r="G13" s="878"/>
      <c r="H13" s="872"/>
      <c r="I13" s="873"/>
      <c r="J13" s="874"/>
      <c r="K13" s="875"/>
      <c r="L13" s="878"/>
      <c r="M13" s="879"/>
      <c r="N13" s="872"/>
      <c r="O13" s="874"/>
      <c r="P13" s="874"/>
      <c r="Q13" s="872"/>
      <c r="R13" s="878"/>
      <c r="S13" s="878"/>
      <c r="T13" s="878">
        <f>ОДХnew!C9/1000+ОДХnew!C12/1000+'Розница ЛС'!K26*1000+'Розница ЛС'!K27*1000+ОУ!B5+ОУ!B12+ОУ!B13+ОУ!B14+ОУ!B15+ОУ!B17+ОУ!B18+ОУ!B19+ОУ!B22</f>
        <v>318293907.68</v>
      </c>
      <c r="U13" s="878"/>
      <c r="V13" s="880"/>
      <c r="W13" s="872"/>
      <c r="X13" s="1149">
        <f t="shared" si="0"/>
        <v>318293907.68</v>
      </c>
      <c r="Y13" s="881">
        <f t="shared" si="1"/>
        <v>318293907.68</v>
      </c>
      <c r="Z13" s="881"/>
      <c r="AA13" s="882"/>
      <c r="AB13" s="883"/>
      <c r="AC13" s="884"/>
      <c r="AD13" s="885"/>
      <c r="AE13" s="886"/>
      <c r="AF13" s="887"/>
      <c r="AG13" s="888"/>
      <c r="AI13" s="65"/>
      <c r="AJ13" s="65"/>
    </row>
    <row r="14" spans="2:33" ht="16.5">
      <c r="B14" t="s">
        <v>216</v>
      </c>
      <c r="C14" s="736" t="s">
        <v>5</v>
      </c>
      <c r="D14" s="737" t="s">
        <v>670</v>
      </c>
      <c r="E14" s="855"/>
      <c r="F14" s="855"/>
      <c r="G14" s="889"/>
      <c r="H14" s="890"/>
      <c r="I14" s="891"/>
      <c r="J14" s="892"/>
      <c r="K14" s="893"/>
      <c r="L14" s="889"/>
      <c r="M14" s="894"/>
      <c r="N14" s="890"/>
      <c r="O14" s="892"/>
      <c r="P14" s="892"/>
      <c r="Q14" s="890"/>
      <c r="R14" s="889"/>
      <c r="S14" s="889"/>
      <c r="T14" s="889"/>
      <c r="U14" s="889"/>
      <c r="V14" s="895"/>
      <c r="W14" s="890"/>
      <c r="X14" s="1149">
        <f t="shared" si="0"/>
        <v>0</v>
      </c>
      <c r="Y14" s="881">
        <f t="shared" si="1"/>
        <v>0</v>
      </c>
      <c r="Z14" s="896"/>
      <c r="AA14" s="897"/>
      <c r="AB14" s="898"/>
      <c r="AC14" s="899"/>
      <c r="AD14" s="900"/>
      <c r="AE14" s="901"/>
      <c r="AF14" s="902"/>
      <c r="AG14" s="903"/>
    </row>
    <row r="15" spans="2:33" ht="22.5">
      <c r="B15" t="s">
        <v>217</v>
      </c>
      <c r="C15" s="750" t="s">
        <v>6</v>
      </c>
      <c r="D15" s="751" t="s">
        <v>671</v>
      </c>
      <c r="E15" s="921"/>
      <c r="F15" s="921"/>
      <c r="G15" s="922"/>
      <c r="H15" s="923"/>
      <c r="I15" s="924"/>
      <c r="J15" s="925"/>
      <c r="K15" s="926"/>
      <c r="L15" s="922"/>
      <c r="M15" s="927"/>
      <c r="N15" s="923"/>
      <c r="O15" s="925"/>
      <c r="P15" s="925"/>
      <c r="Q15" s="923"/>
      <c r="R15" s="922"/>
      <c r="S15" s="922"/>
      <c r="T15" s="922"/>
      <c r="U15" s="922"/>
      <c r="V15" s="928"/>
      <c r="W15" s="923"/>
      <c r="X15" s="1149">
        <f t="shared" si="0"/>
        <v>0</v>
      </c>
      <c r="Y15" s="881">
        <f t="shared" si="1"/>
        <v>0</v>
      </c>
      <c r="Z15" s="929"/>
      <c r="AA15" s="930"/>
      <c r="AB15" s="931"/>
      <c r="AC15" s="932"/>
      <c r="AD15" s="933"/>
      <c r="AE15" s="934"/>
      <c r="AF15" s="935"/>
      <c r="AG15" s="936"/>
    </row>
    <row r="16" spans="2:33" ht="16.5">
      <c r="B16" t="s">
        <v>218</v>
      </c>
      <c r="C16" s="742" t="s">
        <v>672</v>
      </c>
      <c r="D16" s="743" t="s">
        <v>673</v>
      </c>
      <c r="E16" s="937"/>
      <c r="F16" s="937"/>
      <c r="G16" s="878"/>
      <c r="H16" s="872"/>
      <c r="I16" s="873"/>
      <c r="J16" s="874"/>
      <c r="K16" s="875"/>
      <c r="L16" s="878"/>
      <c r="M16" s="879"/>
      <c r="N16" s="872"/>
      <c r="O16" s="874"/>
      <c r="P16" s="874"/>
      <c r="Q16" s="872"/>
      <c r="R16" s="878"/>
      <c r="S16" s="878"/>
      <c r="T16" s="878"/>
      <c r="U16" s="878">
        <v>2726276.094</v>
      </c>
      <c r="V16" s="880">
        <v>705892.094</v>
      </c>
      <c r="W16" s="872"/>
      <c r="X16" s="1149">
        <f t="shared" si="0"/>
        <v>2726276.094</v>
      </c>
      <c r="Y16" s="881">
        <f t="shared" si="1"/>
        <v>2726276.094</v>
      </c>
      <c r="Z16" s="881"/>
      <c r="AA16" s="882"/>
      <c r="AB16" s="883"/>
      <c r="AC16" s="884"/>
      <c r="AD16" s="885"/>
      <c r="AE16" s="886"/>
      <c r="AF16" s="887"/>
      <c r="AG16" s="888"/>
    </row>
    <row r="17" spans="2:33" ht="16.5">
      <c r="B17" t="s">
        <v>219</v>
      </c>
      <c r="C17" s="752" t="s">
        <v>7</v>
      </c>
      <c r="D17" s="749" t="s">
        <v>674</v>
      </c>
      <c r="E17" s="938"/>
      <c r="F17" s="938"/>
      <c r="G17" s="939"/>
      <c r="H17" s="940"/>
      <c r="I17" s="941"/>
      <c r="J17" s="942"/>
      <c r="K17" s="943"/>
      <c r="L17" s="939"/>
      <c r="M17" s="944"/>
      <c r="N17" s="940"/>
      <c r="O17" s="942"/>
      <c r="P17" s="942"/>
      <c r="Q17" s="940"/>
      <c r="R17" s="939"/>
      <c r="S17" s="939"/>
      <c r="T17" s="939"/>
      <c r="U17" s="939"/>
      <c r="V17" s="945"/>
      <c r="W17" s="940"/>
      <c r="X17" s="1149">
        <f t="shared" si="0"/>
        <v>0</v>
      </c>
      <c r="Y17" s="881">
        <f t="shared" si="1"/>
        <v>0</v>
      </c>
      <c r="Z17" s="946"/>
      <c r="AA17" s="947"/>
      <c r="AB17" s="948"/>
      <c r="AC17" s="949"/>
      <c r="AD17" s="950"/>
      <c r="AE17" s="951"/>
      <c r="AF17" s="952"/>
      <c r="AG17" s="953"/>
    </row>
    <row r="18" spans="2:33" ht="16.5">
      <c r="B18" t="s">
        <v>220</v>
      </c>
      <c r="C18" s="736" t="s">
        <v>675</v>
      </c>
      <c r="D18" s="737" t="s">
        <v>676</v>
      </c>
      <c r="E18" s="855"/>
      <c r="F18" s="855"/>
      <c r="G18" s="889"/>
      <c r="H18" s="890"/>
      <c r="I18" s="891"/>
      <c r="J18" s="892"/>
      <c r="K18" s="893"/>
      <c r="L18" s="889"/>
      <c r="M18" s="894"/>
      <c r="N18" s="890"/>
      <c r="O18" s="892"/>
      <c r="P18" s="892"/>
      <c r="Q18" s="890"/>
      <c r="R18" s="889"/>
      <c r="S18" s="889"/>
      <c r="T18" s="889"/>
      <c r="U18" s="889">
        <v>2726276.094</v>
      </c>
      <c r="V18" s="895">
        <v>705892.094</v>
      </c>
      <c r="W18" s="890"/>
      <c r="X18" s="1149">
        <f t="shared" si="0"/>
        <v>2726276.094</v>
      </c>
      <c r="Y18" s="881">
        <f t="shared" si="1"/>
        <v>2726276.094</v>
      </c>
      <c r="Z18" s="896"/>
      <c r="AA18" s="897"/>
      <c r="AB18" s="898"/>
      <c r="AC18" s="899"/>
      <c r="AD18" s="900"/>
      <c r="AE18" s="901"/>
      <c r="AF18" s="902"/>
      <c r="AG18" s="903"/>
    </row>
    <row r="19" spans="2:33" ht="17.25" thickBot="1">
      <c r="B19" t="s">
        <v>213</v>
      </c>
      <c r="C19" s="738" t="s">
        <v>148</v>
      </c>
      <c r="D19" s="739" t="s">
        <v>677</v>
      </c>
      <c r="E19" s="954"/>
      <c r="F19" s="954"/>
      <c r="G19" s="955"/>
      <c r="H19" s="956"/>
      <c r="I19" s="957"/>
      <c r="J19" s="958"/>
      <c r="K19" s="959"/>
      <c r="L19" s="955"/>
      <c r="M19" s="960"/>
      <c r="N19" s="961"/>
      <c r="O19" s="962"/>
      <c r="P19" s="962"/>
      <c r="Q19" s="956"/>
      <c r="R19" s="955"/>
      <c r="S19" s="955"/>
      <c r="T19" s="955"/>
      <c r="U19" s="955"/>
      <c r="V19" s="963"/>
      <c r="W19" s="956"/>
      <c r="X19" s="1149">
        <f t="shared" si="0"/>
        <v>0</v>
      </c>
      <c r="Y19" s="881">
        <f t="shared" si="1"/>
        <v>0</v>
      </c>
      <c r="Z19" s="964"/>
      <c r="AA19" s="965"/>
      <c r="AB19" s="966"/>
      <c r="AC19" s="967"/>
      <c r="AD19" s="968"/>
      <c r="AE19" s="969"/>
      <c r="AF19" s="970"/>
      <c r="AG19" s="971"/>
    </row>
    <row r="20" spans="2:36" s="1157" customFormat="1" ht="15" thickBot="1">
      <c r="B20" s="1157" t="s">
        <v>214</v>
      </c>
      <c r="C20" s="740" t="s">
        <v>678</v>
      </c>
      <c r="D20" s="741"/>
      <c r="E20" s="1158"/>
      <c r="F20" s="1158"/>
      <c r="G20" s="1159">
        <f>G6+G9+G13+G16+G19</f>
        <v>664900457.564</v>
      </c>
      <c r="H20" s="1159">
        <f aca="true" t="shared" si="2" ref="H20:Y20">H6+H9+H13+H16+H19</f>
        <v>664900457.564</v>
      </c>
      <c r="I20" s="1159">
        <f t="shared" si="2"/>
        <v>0</v>
      </c>
      <c r="J20" s="1159">
        <f t="shared" si="2"/>
        <v>0</v>
      </c>
      <c r="K20" s="1159">
        <f t="shared" si="2"/>
        <v>0</v>
      </c>
      <c r="L20" s="1159">
        <f t="shared" si="2"/>
        <v>0</v>
      </c>
      <c r="M20" s="1159">
        <f t="shared" si="2"/>
        <v>0</v>
      </c>
      <c r="N20" s="1159">
        <f t="shared" si="2"/>
        <v>0</v>
      </c>
      <c r="O20" s="1159">
        <f t="shared" si="2"/>
        <v>0</v>
      </c>
      <c r="P20" s="1159">
        <f t="shared" si="2"/>
        <v>0</v>
      </c>
      <c r="Q20" s="1159">
        <f t="shared" si="2"/>
        <v>0</v>
      </c>
      <c r="R20" s="1159">
        <f t="shared" si="2"/>
        <v>0</v>
      </c>
      <c r="S20" s="1159">
        <f t="shared" si="2"/>
        <v>17985113</v>
      </c>
      <c r="T20" s="1159">
        <f t="shared" si="2"/>
        <v>343734376.68</v>
      </c>
      <c r="U20" s="1159">
        <f t="shared" si="2"/>
        <v>2726276.094</v>
      </c>
      <c r="V20" s="1159">
        <f t="shared" si="2"/>
        <v>705892.094</v>
      </c>
      <c r="W20" s="1159">
        <f t="shared" si="2"/>
        <v>0</v>
      </c>
      <c r="X20" s="1149">
        <f t="shared" si="0"/>
        <v>1029346223.3379999</v>
      </c>
      <c r="Y20" s="1159">
        <f t="shared" si="2"/>
        <v>1029346223.3379999</v>
      </c>
      <c r="Z20" s="1160"/>
      <c r="AA20" s="1161"/>
      <c r="AB20" s="1162"/>
      <c r="AC20" s="1163"/>
      <c r="AD20" s="1164"/>
      <c r="AE20" s="1165"/>
      <c r="AF20" s="1166"/>
      <c r="AG20" s="1167"/>
      <c r="AI20" s="1168"/>
      <c r="AJ20" s="1168"/>
    </row>
    <row r="21" spans="3:33" ht="18.75" customHeight="1" hidden="1" outlineLevel="1">
      <c r="C21" s="972"/>
      <c r="D21" s="973"/>
      <c r="E21" s="974"/>
      <c r="F21" s="974"/>
      <c r="G21" s="975"/>
      <c r="H21" s="976"/>
      <c r="I21" s="977"/>
      <c r="J21" s="978"/>
      <c r="K21" s="979"/>
      <c r="L21" s="975"/>
      <c r="M21" s="980"/>
      <c r="N21" s="976"/>
      <c r="O21" s="978"/>
      <c r="P21" s="978"/>
      <c r="Q21" s="976"/>
      <c r="R21" s="975"/>
      <c r="S21" s="975"/>
      <c r="T21" s="975"/>
      <c r="U21" s="975"/>
      <c r="V21" s="981"/>
      <c r="W21" s="976"/>
      <c r="X21" s="1150"/>
      <c r="Y21" s="982"/>
      <c r="Z21" s="982"/>
      <c r="AA21" s="983"/>
      <c r="AB21" s="984"/>
      <c r="AC21" s="978"/>
      <c r="AD21" s="979"/>
      <c r="AE21" s="980"/>
      <c r="AF21" s="975"/>
      <c r="AG21" s="985"/>
    </row>
    <row r="22" spans="3:33" ht="16.5" hidden="1" outlineLevel="1">
      <c r="C22" s="986" t="s">
        <v>45</v>
      </c>
      <c r="D22" s="987"/>
      <c r="E22" s="988"/>
      <c r="F22" s="988"/>
      <c r="G22" s="989"/>
      <c r="H22" s="990"/>
      <c r="I22" s="991"/>
      <c r="J22" s="992"/>
      <c r="K22" s="993"/>
      <c r="L22" s="989"/>
      <c r="M22" s="994"/>
      <c r="N22" s="990"/>
      <c r="O22" s="992"/>
      <c r="P22" s="992"/>
      <c r="Q22" s="990"/>
      <c r="R22" s="989"/>
      <c r="S22" s="989"/>
      <c r="T22" s="989"/>
      <c r="U22" s="989"/>
      <c r="V22" s="995"/>
      <c r="W22" s="990"/>
      <c r="X22" s="1151"/>
      <c r="Y22" s="996"/>
      <c r="Z22" s="996"/>
      <c r="AA22" s="997"/>
      <c r="AB22" s="998"/>
      <c r="AC22" s="992"/>
      <c r="AD22" s="993"/>
      <c r="AE22" s="994"/>
      <c r="AF22" s="989"/>
      <c r="AG22" s="999"/>
    </row>
    <row r="23" spans="2:33" ht="16.5" hidden="1" outlineLevel="1">
      <c r="B23" t="s">
        <v>221</v>
      </c>
      <c r="C23" s="1000" t="s">
        <v>144</v>
      </c>
      <c r="D23" s="973" t="s">
        <v>143</v>
      </c>
      <c r="E23" s="1001"/>
      <c r="F23" s="1001"/>
      <c r="G23" s="1002"/>
      <c r="H23" s="1003"/>
      <c r="I23" s="1004"/>
      <c r="J23" s="1005"/>
      <c r="K23" s="1006"/>
      <c r="L23" s="1002"/>
      <c r="M23" s="1007"/>
      <c r="N23" s="1003"/>
      <c r="O23" s="1005"/>
      <c r="P23" s="1005"/>
      <c r="Q23" s="1003"/>
      <c r="R23" s="1002"/>
      <c r="S23" s="1002"/>
      <c r="T23" s="1002"/>
      <c r="U23" s="1002"/>
      <c r="V23" s="1008"/>
      <c r="W23" s="1009"/>
      <c r="X23" s="1152"/>
      <c r="Y23" s="1010"/>
      <c r="Z23" s="1010"/>
      <c r="AA23" s="1011"/>
      <c r="AB23" s="1012"/>
      <c r="AC23" s="1013"/>
      <c r="AD23" s="1014"/>
      <c r="AE23" s="1015"/>
      <c r="AF23" s="1016"/>
      <c r="AG23" s="1017"/>
    </row>
    <row r="24" spans="2:33" ht="16.5" hidden="1" outlineLevel="1">
      <c r="B24" t="s">
        <v>222</v>
      </c>
      <c r="C24" s="1018"/>
      <c r="D24" s="1019" t="s">
        <v>146</v>
      </c>
      <c r="E24" s="1020"/>
      <c r="F24" s="1020"/>
      <c r="G24" s="1021"/>
      <c r="H24" s="1022"/>
      <c r="I24" s="1023"/>
      <c r="J24" s="1024"/>
      <c r="K24" s="1025"/>
      <c r="L24" s="1021"/>
      <c r="M24" s="1026"/>
      <c r="N24" s="1022"/>
      <c r="O24" s="1024"/>
      <c r="P24" s="1024"/>
      <c r="Q24" s="1022"/>
      <c r="R24" s="1021"/>
      <c r="S24" s="1021"/>
      <c r="T24" s="1021"/>
      <c r="U24" s="1021"/>
      <c r="V24" s="1027"/>
      <c r="W24" s="1022"/>
      <c r="X24" s="1153"/>
      <c r="Y24" s="1028"/>
      <c r="Z24" s="1028"/>
      <c r="AA24" s="1029"/>
      <c r="AB24" s="1030"/>
      <c r="AC24" s="1024"/>
      <c r="AD24" s="1025"/>
      <c r="AE24" s="1026"/>
      <c r="AF24" s="1021"/>
      <c r="AG24" s="1031"/>
    </row>
    <row r="25" spans="2:33" ht="16.5" hidden="1" outlineLevel="1">
      <c r="B25" t="s">
        <v>223</v>
      </c>
      <c r="C25" s="1018"/>
      <c r="D25" s="1032" t="s">
        <v>151</v>
      </c>
      <c r="E25" s="1033"/>
      <c r="F25" s="1033"/>
      <c r="G25" s="1002"/>
      <c r="H25" s="1003"/>
      <c r="I25" s="1004"/>
      <c r="J25" s="1005"/>
      <c r="K25" s="1006"/>
      <c r="L25" s="1002"/>
      <c r="M25" s="1007"/>
      <c r="N25" s="1003"/>
      <c r="O25" s="1005"/>
      <c r="P25" s="1005"/>
      <c r="Q25" s="1003"/>
      <c r="R25" s="1002"/>
      <c r="S25" s="1002"/>
      <c r="T25" s="1002"/>
      <c r="U25" s="1002"/>
      <c r="V25" s="1008"/>
      <c r="W25" s="1009"/>
      <c r="X25" s="1152"/>
      <c r="Y25" s="1010"/>
      <c r="Z25" s="1010"/>
      <c r="AA25" s="1011"/>
      <c r="AB25" s="1012"/>
      <c r="AC25" s="1013"/>
      <c r="AD25" s="1014"/>
      <c r="AE25" s="1015"/>
      <c r="AF25" s="1016"/>
      <c r="AG25" s="1017"/>
    </row>
    <row r="26" spans="2:33" ht="16.5" hidden="1" outlineLevel="1">
      <c r="B26" t="s">
        <v>224</v>
      </c>
      <c r="C26" s="1034"/>
      <c r="D26" s="1035" t="s">
        <v>147</v>
      </c>
      <c r="E26" s="1036"/>
      <c r="F26" s="1036"/>
      <c r="G26" s="1037"/>
      <c r="H26" s="1038"/>
      <c r="I26" s="1039"/>
      <c r="J26" s="1040"/>
      <c r="K26" s="1041"/>
      <c r="L26" s="1037"/>
      <c r="M26" s="1042"/>
      <c r="N26" s="1038"/>
      <c r="O26" s="1040"/>
      <c r="P26" s="1040"/>
      <c r="Q26" s="1038"/>
      <c r="R26" s="1037"/>
      <c r="S26" s="1037"/>
      <c r="T26" s="1037"/>
      <c r="U26" s="1037"/>
      <c r="V26" s="1043"/>
      <c r="W26" s="1044"/>
      <c r="X26" s="1154"/>
      <c r="Y26" s="1045"/>
      <c r="Z26" s="1045"/>
      <c r="AA26" s="1046"/>
      <c r="AB26" s="1047"/>
      <c r="AC26" s="1040"/>
      <c r="AD26" s="1041"/>
      <c r="AE26" s="1042"/>
      <c r="AF26" s="1037"/>
      <c r="AG26" s="1044"/>
    </row>
    <row r="27" spans="2:33" ht="35.25" hidden="1" outlineLevel="1">
      <c r="B27" t="s">
        <v>225</v>
      </c>
      <c r="C27" s="1048" t="s">
        <v>10</v>
      </c>
      <c r="D27" s="1049" t="s">
        <v>375</v>
      </c>
      <c r="E27" s="1050"/>
      <c r="F27" s="1050"/>
      <c r="G27" s="1051"/>
      <c r="H27" s="1052"/>
      <c r="I27" s="1053"/>
      <c r="J27" s="1054"/>
      <c r="K27" s="1055"/>
      <c r="L27" s="1051"/>
      <c r="M27" s="1056"/>
      <c r="N27" s="1052"/>
      <c r="O27" s="1054"/>
      <c r="P27" s="1054"/>
      <c r="Q27" s="1052"/>
      <c r="R27" s="1051"/>
      <c r="S27" s="1051"/>
      <c r="T27" s="1051"/>
      <c r="U27" s="1051"/>
      <c r="V27" s="1057"/>
      <c r="W27" s="1052"/>
      <c r="X27" s="1155"/>
      <c r="Y27" s="1058"/>
      <c r="Z27" s="1058"/>
      <c r="AA27" s="1059"/>
      <c r="AB27" s="1060"/>
      <c r="AC27" s="1054"/>
      <c r="AD27" s="1055"/>
      <c r="AE27" s="1056"/>
      <c r="AF27" s="1051"/>
      <c r="AG27" s="1061"/>
    </row>
    <row r="28" spans="2:33" ht="24.75" hidden="1" outlineLevel="1" thickBot="1">
      <c r="B28" t="s">
        <v>226</v>
      </c>
      <c r="C28" s="1062" t="s">
        <v>11</v>
      </c>
      <c r="D28" s="1063" t="s">
        <v>386</v>
      </c>
      <c r="E28" s="1064"/>
      <c r="F28" s="1064"/>
      <c r="G28" s="1065"/>
      <c r="H28" s="1066"/>
      <c r="I28" s="1067"/>
      <c r="J28" s="1068"/>
      <c r="K28" s="1069"/>
      <c r="L28" s="1065"/>
      <c r="M28" s="1070"/>
      <c r="N28" s="1066"/>
      <c r="O28" s="1068"/>
      <c r="P28" s="1068"/>
      <c r="Q28" s="1066"/>
      <c r="R28" s="1065"/>
      <c r="S28" s="1065"/>
      <c r="T28" s="1065"/>
      <c r="U28" s="1065"/>
      <c r="V28" s="1071"/>
      <c r="W28" s="1066"/>
      <c r="X28" s="1156"/>
      <c r="Y28" s="1072"/>
      <c r="Z28" s="1072"/>
      <c r="AA28" s="1073"/>
      <c r="AB28" s="1074"/>
      <c r="AC28" s="1068"/>
      <c r="AD28" s="1069"/>
      <c r="AE28" s="1070"/>
      <c r="AF28" s="1065"/>
      <c r="AG28" s="1075"/>
    </row>
    <row r="29" spans="10:12" ht="16.5" collapsed="1">
      <c r="J29" s="1076"/>
      <c r="K29" s="1076"/>
      <c r="L29" s="1076"/>
    </row>
    <row r="30" spans="10:12" ht="16.5">
      <c r="J30" s="1076"/>
      <c r="K30" s="1076"/>
      <c r="L30" s="1076"/>
    </row>
    <row r="31" spans="10:12" ht="16.5">
      <c r="J31" s="1076"/>
      <c r="K31" s="1076"/>
      <c r="L31" s="1076"/>
    </row>
    <row r="32" spans="10:12" ht="16.5">
      <c r="J32" s="1076"/>
      <c r="K32" s="1076"/>
      <c r="L32" s="1076"/>
    </row>
    <row r="33" spans="10:12" ht="16.5">
      <c r="J33" s="1076"/>
      <c r="K33" s="1076"/>
      <c r="L33" s="1076"/>
    </row>
    <row r="34" spans="10:12" ht="16.5">
      <c r="J34" s="1076"/>
      <c r="K34" s="1076"/>
      <c r="L34" s="1076"/>
    </row>
    <row r="35" spans="7:12" ht="16.5">
      <c r="G35" s="1077"/>
      <c r="J35" s="1076"/>
      <c r="K35" s="1076"/>
      <c r="L35" s="1076"/>
    </row>
    <row r="36" spans="7:12" ht="16.5">
      <c r="G36" s="1077"/>
      <c r="J36" s="1076"/>
      <c r="K36" s="1076"/>
      <c r="L36" s="1076"/>
    </row>
    <row r="37" spans="7:12" ht="16.5">
      <c r="G37" s="1077"/>
      <c r="J37" s="1076"/>
      <c r="K37" s="1076"/>
      <c r="L37" s="1076"/>
    </row>
    <row r="38" spans="7:12" ht="16.5">
      <c r="G38" s="1077"/>
      <c r="J38" s="1076"/>
      <c r="K38" s="1076"/>
      <c r="L38" s="1076"/>
    </row>
    <row r="39" spans="7:12" ht="16.5">
      <c r="G39" s="1077"/>
      <c r="J39" s="1076"/>
      <c r="K39" s="1076"/>
      <c r="L39" s="1076"/>
    </row>
    <row r="40" spans="7:12" ht="16.5">
      <c r="G40" s="1077"/>
      <c r="J40" s="1076"/>
      <c r="K40" s="1076"/>
      <c r="L40" s="1076"/>
    </row>
    <row r="41" spans="7:12" ht="16.5">
      <c r="G41" s="1077"/>
      <c r="J41" s="1076"/>
      <c r="K41" s="1076"/>
      <c r="L41" s="1076"/>
    </row>
    <row r="42" spans="7:12" ht="16.5">
      <c r="G42" s="1077"/>
      <c r="J42" s="1076"/>
      <c r="K42" s="1076"/>
      <c r="L42" s="1076"/>
    </row>
    <row r="43" spans="7:12" ht="16.5">
      <c r="G43" s="1077"/>
      <c r="J43" s="1076"/>
      <c r="K43" s="1076"/>
      <c r="L43" s="1076"/>
    </row>
    <row r="44" spans="7:12" ht="16.5">
      <c r="G44" s="1077"/>
      <c r="J44" s="1076"/>
      <c r="K44" s="1076"/>
      <c r="L44" s="1076"/>
    </row>
    <row r="45" spans="7:12" ht="16.5">
      <c r="G45" s="1077"/>
      <c r="J45" s="1076"/>
      <c r="K45" s="1076"/>
      <c r="L45" s="1076"/>
    </row>
    <row r="46" spans="7:12" ht="16.5">
      <c r="G46" s="1077"/>
      <c r="J46" s="1076"/>
      <c r="K46" s="1076"/>
      <c r="L46" s="1076"/>
    </row>
    <row r="47" spans="7:12" ht="16.5">
      <c r="G47" s="1077"/>
      <c r="J47" s="1076"/>
      <c r="K47" s="1076"/>
      <c r="L47" s="1076"/>
    </row>
    <row r="48" spans="7:12" ht="16.5">
      <c r="G48" s="1077"/>
      <c r="J48" s="1076"/>
      <c r="K48" s="1076"/>
      <c r="L48" s="1076"/>
    </row>
    <row r="49" spans="7:12" ht="16.5">
      <c r="G49" s="1077"/>
      <c r="J49" s="1076"/>
      <c r="K49" s="1076"/>
      <c r="L49" s="1076"/>
    </row>
    <row r="50" spans="7:12" ht="16.5">
      <c r="G50" s="1077"/>
      <c r="J50" s="1076"/>
      <c r="K50" s="1076"/>
      <c r="L50" s="1076"/>
    </row>
    <row r="51" spans="7:12" ht="16.5">
      <c r="G51" s="1077"/>
      <c r="J51" s="1076"/>
      <c r="K51" s="1076"/>
      <c r="L51" s="1076"/>
    </row>
    <row r="52" spans="10:12" ht="16.5">
      <c r="J52" s="1076"/>
      <c r="K52" s="1076"/>
      <c r="L52" s="1076"/>
    </row>
    <row r="53" spans="10:12" ht="16.5">
      <c r="J53" s="1076"/>
      <c r="K53" s="1076"/>
      <c r="L53" s="1076"/>
    </row>
    <row r="54" spans="10:12" ht="16.5">
      <c r="J54" s="1076"/>
      <c r="K54" s="1076"/>
      <c r="L54" s="1076"/>
    </row>
    <row r="55" spans="10:12" ht="16.5">
      <c r="J55" s="1076"/>
      <c r="K55" s="1076"/>
      <c r="L55" s="1076"/>
    </row>
    <row r="56" spans="10:12" ht="16.5">
      <c r="J56" s="1076"/>
      <c r="K56" s="1076"/>
      <c r="L56" s="1076"/>
    </row>
    <row r="57" spans="10:12" ht="16.5">
      <c r="J57" s="1076"/>
      <c r="K57" s="1076"/>
      <c r="L57" s="1076"/>
    </row>
    <row r="58" spans="10:12" ht="16.5">
      <c r="J58" s="1076"/>
      <c r="K58" s="1076"/>
      <c r="L58" s="1076"/>
    </row>
    <row r="59" spans="10:12" ht="16.5">
      <c r="J59" s="1076"/>
      <c r="K59" s="1076"/>
      <c r="L59" s="1076"/>
    </row>
    <row r="60" spans="10:12" ht="16.5">
      <c r="J60" s="1076"/>
      <c r="K60" s="1076"/>
      <c r="L60" s="1076"/>
    </row>
    <row r="61" spans="10:12" ht="16.5">
      <c r="J61" s="1076"/>
      <c r="K61" s="1076"/>
      <c r="L61" s="1076"/>
    </row>
    <row r="62" spans="10:12" ht="16.5">
      <c r="J62" s="1076"/>
      <c r="K62" s="1076"/>
      <c r="L62" s="1076"/>
    </row>
    <row r="63" spans="10:12" ht="16.5">
      <c r="J63" s="1076"/>
      <c r="K63" s="1076"/>
      <c r="L63" s="1076"/>
    </row>
    <row r="64" spans="10:12" ht="16.5">
      <c r="J64" s="1076"/>
      <c r="K64" s="1076"/>
      <c r="L64" s="1076"/>
    </row>
    <row r="65" spans="10:12" ht="16.5">
      <c r="J65" s="1076"/>
      <c r="K65" s="1076"/>
      <c r="L65" s="1076"/>
    </row>
    <row r="66" spans="10:12" ht="16.5">
      <c r="J66" s="1076"/>
      <c r="K66" s="1076"/>
      <c r="L66" s="1076"/>
    </row>
    <row r="67" spans="10:12" ht="16.5">
      <c r="J67" s="1076"/>
      <c r="K67" s="1076"/>
      <c r="L67" s="1076"/>
    </row>
    <row r="68" spans="10:12" ht="16.5">
      <c r="J68" s="1076"/>
      <c r="K68" s="1076"/>
      <c r="L68" s="1076"/>
    </row>
    <row r="69" spans="10:12" ht="16.5">
      <c r="J69" s="1076"/>
      <c r="K69" s="1076"/>
      <c r="L69" s="1076"/>
    </row>
    <row r="70" spans="10:12" ht="16.5">
      <c r="J70" s="1076"/>
      <c r="K70" s="1076"/>
      <c r="L70" s="1076"/>
    </row>
    <row r="71" spans="10:12" ht="16.5">
      <c r="J71" s="1076"/>
      <c r="K71" s="1076"/>
      <c r="L71" s="1076"/>
    </row>
    <row r="72" spans="10:12" ht="16.5">
      <c r="J72" s="1076"/>
      <c r="K72" s="1076"/>
      <c r="L72" s="1076"/>
    </row>
    <row r="73" spans="10:12" ht="16.5">
      <c r="J73" s="1076"/>
      <c r="K73" s="1076"/>
      <c r="L73" s="1076"/>
    </row>
    <row r="74" spans="10:12" ht="16.5">
      <c r="J74" s="1076"/>
      <c r="K74" s="1076"/>
      <c r="L74" s="1076"/>
    </row>
    <row r="75" spans="10:12" ht="16.5">
      <c r="J75" s="1076"/>
      <c r="K75" s="1076"/>
      <c r="L75" s="1076"/>
    </row>
    <row r="76" spans="10:12" ht="16.5">
      <c r="J76" s="1076"/>
      <c r="K76" s="1076"/>
      <c r="L76" s="1076"/>
    </row>
    <row r="77" spans="10:12" ht="16.5">
      <c r="J77" s="1076"/>
      <c r="K77" s="1076"/>
      <c r="L77" s="1076"/>
    </row>
    <row r="78" spans="10:12" ht="16.5">
      <c r="J78" s="1076"/>
      <c r="K78" s="1076"/>
      <c r="L78" s="1076"/>
    </row>
    <row r="79" spans="10:12" ht="16.5">
      <c r="J79" s="1076"/>
      <c r="K79" s="1076"/>
      <c r="L79" s="1076"/>
    </row>
    <row r="80" spans="10:12" ht="16.5">
      <c r="J80" s="1076"/>
      <c r="K80" s="1076"/>
      <c r="L80" s="1076"/>
    </row>
    <row r="81" spans="10:12" ht="16.5">
      <c r="J81" s="1076"/>
      <c r="K81" s="1076"/>
      <c r="L81" s="1076"/>
    </row>
    <row r="82" spans="10:12" ht="16.5">
      <c r="J82" s="1076"/>
      <c r="K82" s="1076"/>
      <c r="L82" s="1076"/>
    </row>
    <row r="83" spans="10:12" ht="16.5">
      <c r="J83" s="1076"/>
      <c r="K83" s="1076"/>
      <c r="L83" s="1076"/>
    </row>
    <row r="84" spans="10:12" ht="16.5">
      <c r="J84" s="1076"/>
      <c r="K84" s="1076"/>
      <c r="L84" s="1076"/>
    </row>
    <row r="85" spans="10:12" ht="16.5">
      <c r="J85" s="1076"/>
      <c r="K85" s="1076"/>
      <c r="L85" s="1076"/>
    </row>
    <row r="86" spans="10:12" ht="16.5">
      <c r="J86" s="1076"/>
      <c r="K86" s="1076"/>
      <c r="L86" s="1076"/>
    </row>
    <row r="87" spans="10:12" ht="16.5">
      <c r="J87" s="1076"/>
      <c r="K87" s="1076"/>
      <c r="L87" s="1076"/>
    </row>
    <row r="88" spans="10:12" ht="16.5">
      <c r="J88" s="1076"/>
      <c r="K88" s="1076"/>
      <c r="L88" s="1076"/>
    </row>
    <row r="89" spans="10:12" ht="16.5">
      <c r="J89" s="1076"/>
      <c r="K89" s="1076"/>
      <c r="L89" s="1076"/>
    </row>
    <row r="90" spans="10:12" ht="16.5">
      <c r="J90" s="1076"/>
      <c r="K90" s="1076"/>
      <c r="L90" s="1076"/>
    </row>
    <row r="91" spans="10:12" ht="16.5">
      <c r="J91" s="1076"/>
      <c r="K91" s="1076"/>
      <c r="L91" s="1076"/>
    </row>
    <row r="92" spans="10:12" ht="16.5">
      <c r="J92" s="1076"/>
      <c r="K92" s="1076"/>
      <c r="L92" s="1076"/>
    </row>
    <row r="93" spans="10:12" ht="16.5">
      <c r="J93" s="1076"/>
      <c r="K93" s="1076"/>
      <c r="L93" s="1076"/>
    </row>
    <row r="94" spans="10:12" ht="16.5">
      <c r="J94" s="1076"/>
      <c r="K94" s="1076"/>
      <c r="L94" s="1076"/>
    </row>
    <row r="95" spans="10:12" ht="16.5">
      <c r="J95" s="1076"/>
      <c r="K95" s="1076"/>
      <c r="L95" s="1076"/>
    </row>
    <row r="96" spans="10:12" ht="16.5">
      <c r="J96" s="1076"/>
      <c r="K96" s="1076"/>
      <c r="L96" s="1076"/>
    </row>
    <row r="97" spans="10:12" ht="16.5">
      <c r="J97" s="1076"/>
      <c r="K97" s="1076"/>
      <c r="L97" s="1076"/>
    </row>
    <row r="98" spans="10:12" ht="16.5">
      <c r="J98" s="1076"/>
      <c r="K98" s="1076"/>
      <c r="L98" s="1076"/>
    </row>
    <row r="99" spans="10:12" ht="16.5">
      <c r="J99" s="1076"/>
      <c r="K99" s="1076"/>
      <c r="L99" s="1076"/>
    </row>
    <row r="100" spans="10:12" ht="16.5">
      <c r="J100" s="1076"/>
      <c r="K100" s="1076"/>
      <c r="L100" s="1076"/>
    </row>
    <row r="101" spans="10:12" ht="16.5">
      <c r="J101" s="1076"/>
      <c r="K101" s="1076"/>
      <c r="L101" s="1076"/>
    </row>
    <row r="102" spans="10:12" ht="16.5">
      <c r="J102" s="1076"/>
      <c r="K102" s="1076"/>
      <c r="L102" s="1076"/>
    </row>
    <row r="103" spans="10:12" ht="16.5">
      <c r="J103" s="1076"/>
      <c r="K103" s="1076"/>
      <c r="L103" s="1076"/>
    </row>
    <row r="104" spans="10:12" ht="16.5">
      <c r="J104" s="1076"/>
      <c r="K104" s="1076"/>
      <c r="L104" s="1076"/>
    </row>
    <row r="105" spans="10:12" ht="16.5">
      <c r="J105" s="1076"/>
      <c r="K105" s="1076"/>
      <c r="L105" s="1076"/>
    </row>
    <row r="106" spans="10:12" ht="16.5">
      <c r="J106" s="1076"/>
      <c r="K106" s="1076"/>
      <c r="L106" s="1076"/>
    </row>
    <row r="107" spans="10:12" ht="16.5">
      <c r="J107" s="1076"/>
      <c r="K107" s="1076"/>
      <c r="L107" s="1076"/>
    </row>
    <row r="108" spans="10:12" ht="16.5">
      <c r="J108" s="1076"/>
      <c r="K108" s="1076"/>
      <c r="L108" s="1076"/>
    </row>
    <row r="109" spans="10:12" ht="16.5">
      <c r="J109" s="1076"/>
      <c r="K109" s="1076"/>
      <c r="L109" s="1076"/>
    </row>
    <row r="110" spans="10:12" ht="16.5">
      <c r="J110" s="1076"/>
      <c r="K110" s="1076"/>
      <c r="L110" s="1076"/>
    </row>
    <row r="111" spans="10:12" ht="16.5">
      <c r="J111" s="1076"/>
      <c r="K111" s="1076"/>
      <c r="L111" s="1076"/>
    </row>
    <row r="112" spans="10:12" ht="16.5">
      <c r="J112" s="1076"/>
      <c r="K112" s="1076"/>
      <c r="L112" s="1076"/>
    </row>
    <row r="113" spans="10:12" ht="16.5">
      <c r="J113" s="1076"/>
      <c r="K113" s="1076"/>
      <c r="L113" s="1076"/>
    </row>
    <row r="114" spans="10:12" ht="16.5">
      <c r="J114" s="1076"/>
      <c r="K114" s="1076"/>
      <c r="L114" s="1076"/>
    </row>
    <row r="115" spans="10:12" ht="16.5">
      <c r="J115" s="1076"/>
      <c r="K115" s="1076"/>
      <c r="L115" s="1076"/>
    </row>
    <row r="116" spans="10:12" ht="16.5">
      <c r="J116" s="1076"/>
      <c r="K116" s="1076"/>
      <c r="L116" s="1076"/>
    </row>
    <row r="117" spans="10:12" ht="16.5">
      <c r="J117" s="1076"/>
      <c r="K117" s="1076"/>
      <c r="L117" s="1076"/>
    </row>
    <row r="118" spans="10:12" ht="16.5">
      <c r="J118" s="1076"/>
      <c r="K118" s="1076"/>
      <c r="L118" s="1076"/>
    </row>
    <row r="119" spans="10:12" ht="16.5">
      <c r="J119" s="1076"/>
      <c r="K119" s="1076"/>
      <c r="L119" s="1076"/>
    </row>
    <row r="120" spans="10:12" ht="16.5">
      <c r="J120" s="1076"/>
      <c r="K120" s="1076"/>
      <c r="L120" s="1076"/>
    </row>
    <row r="121" spans="10:12" ht="16.5">
      <c r="J121" s="1076"/>
      <c r="K121" s="1076"/>
      <c r="L121" s="1076"/>
    </row>
    <row r="122" spans="10:12" ht="16.5">
      <c r="J122" s="1076"/>
      <c r="K122" s="1076"/>
      <c r="L122" s="1076"/>
    </row>
    <row r="123" spans="10:12" ht="16.5">
      <c r="J123" s="1076"/>
      <c r="K123" s="1076"/>
      <c r="L123" s="1076"/>
    </row>
    <row r="124" spans="10:12" ht="16.5">
      <c r="J124" s="1076"/>
      <c r="K124" s="1076"/>
      <c r="L124" s="1076"/>
    </row>
    <row r="125" spans="10:12" ht="16.5">
      <c r="J125" s="1076"/>
      <c r="K125" s="1076"/>
      <c r="L125" s="1076"/>
    </row>
    <row r="126" spans="10:12" ht="16.5">
      <c r="J126" s="1076"/>
      <c r="K126" s="1076"/>
      <c r="L126" s="1076"/>
    </row>
    <row r="127" spans="10:12" ht="16.5">
      <c r="J127" s="1076"/>
      <c r="K127" s="1076"/>
      <c r="L127" s="1076"/>
    </row>
    <row r="128" spans="10:12" ht="16.5">
      <c r="J128" s="1076"/>
      <c r="K128" s="1076"/>
      <c r="L128" s="1076"/>
    </row>
    <row r="129" spans="10:12" ht="16.5">
      <c r="J129" s="1076"/>
      <c r="K129" s="1076"/>
      <c r="L129" s="1076"/>
    </row>
    <row r="130" spans="10:12" ht="16.5">
      <c r="J130" s="1076"/>
      <c r="K130" s="1076"/>
      <c r="L130" s="1076"/>
    </row>
    <row r="131" spans="10:12" ht="16.5">
      <c r="J131" s="1076"/>
      <c r="K131" s="1076"/>
      <c r="L131" s="1076"/>
    </row>
    <row r="132" spans="10:12" ht="16.5">
      <c r="J132" s="1076"/>
      <c r="K132" s="1076"/>
      <c r="L132" s="1076"/>
    </row>
    <row r="133" spans="10:12" ht="16.5">
      <c r="J133" s="1076"/>
      <c r="K133" s="1076"/>
      <c r="L133" s="1076"/>
    </row>
    <row r="134" spans="10:12" ht="16.5">
      <c r="J134" s="1076"/>
      <c r="K134" s="1076"/>
      <c r="L134" s="1076"/>
    </row>
    <row r="135" spans="10:12" ht="16.5">
      <c r="J135" s="1076"/>
      <c r="K135" s="1076"/>
      <c r="L135" s="1076"/>
    </row>
    <row r="136" spans="10:12" ht="16.5">
      <c r="J136" s="1076"/>
      <c r="K136" s="1076"/>
      <c r="L136" s="1076"/>
    </row>
    <row r="137" spans="10:12" ht="16.5">
      <c r="J137" s="1076"/>
      <c r="K137" s="1076"/>
      <c r="L137" s="1076"/>
    </row>
    <row r="138" spans="10:12" ht="16.5">
      <c r="J138" s="1076"/>
      <c r="K138" s="1076"/>
      <c r="L138" s="1076"/>
    </row>
    <row r="139" spans="10:12" ht="16.5">
      <c r="J139" s="1076"/>
      <c r="K139" s="1076"/>
      <c r="L139" s="1076"/>
    </row>
    <row r="140" spans="10:12" ht="16.5">
      <c r="J140" s="1076"/>
      <c r="K140" s="1076"/>
      <c r="L140" s="1076"/>
    </row>
    <row r="141" spans="10:12" ht="16.5">
      <c r="J141" s="1076"/>
      <c r="K141" s="1076"/>
      <c r="L141" s="1076"/>
    </row>
    <row r="142" spans="10:12" ht="16.5">
      <c r="J142" s="1076"/>
      <c r="K142" s="1076"/>
      <c r="L142" s="1076"/>
    </row>
    <row r="143" spans="10:12" ht="16.5">
      <c r="J143" s="1076"/>
      <c r="K143" s="1076"/>
      <c r="L143" s="1076"/>
    </row>
    <row r="144" spans="10:12" ht="16.5">
      <c r="J144" s="1076"/>
      <c r="K144" s="1076"/>
      <c r="L144" s="1076"/>
    </row>
    <row r="145" spans="10:12" ht="16.5">
      <c r="J145" s="1076"/>
      <c r="K145" s="1076"/>
      <c r="L145" s="1076"/>
    </row>
    <row r="146" spans="10:12" ht="16.5">
      <c r="J146" s="1076"/>
      <c r="K146" s="1076"/>
      <c r="L146" s="1076"/>
    </row>
    <row r="147" spans="10:12" ht="16.5">
      <c r="J147" s="1076"/>
      <c r="K147" s="1076"/>
      <c r="L147" s="1076"/>
    </row>
    <row r="148" spans="10:12" ht="16.5">
      <c r="J148" s="1076"/>
      <c r="K148" s="1076"/>
      <c r="L148" s="1076"/>
    </row>
    <row r="149" spans="10:12" ht="16.5">
      <c r="J149" s="1076"/>
      <c r="K149" s="1076"/>
      <c r="L149" s="1076"/>
    </row>
    <row r="150" spans="10:12" ht="16.5">
      <c r="J150" s="1076"/>
      <c r="K150" s="1076"/>
      <c r="L150" s="1076"/>
    </row>
    <row r="151" spans="10:12" ht="16.5">
      <c r="J151" s="1076"/>
      <c r="K151" s="1076"/>
      <c r="L151" s="1076"/>
    </row>
    <row r="152" spans="10:12" ht="16.5">
      <c r="J152" s="1076"/>
      <c r="K152" s="1076"/>
      <c r="L152" s="1076"/>
    </row>
    <row r="153" spans="10:12" ht="16.5">
      <c r="J153" s="1076"/>
      <c r="K153" s="1076"/>
      <c r="L153" s="1076"/>
    </row>
    <row r="154" spans="10:12" ht="16.5">
      <c r="J154" s="1076"/>
      <c r="K154" s="1076"/>
      <c r="L154" s="1076"/>
    </row>
    <row r="155" spans="10:12" ht="16.5">
      <c r="J155" s="1076"/>
      <c r="K155" s="1076"/>
      <c r="L155" s="1076"/>
    </row>
    <row r="156" spans="10:12" ht="16.5">
      <c r="J156" s="1076"/>
      <c r="K156" s="1076"/>
      <c r="L156" s="1076"/>
    </row>
    <row r="157" spans="10:12" ht="16.5">
      <c r="J157" s="1076"/>
      <c r="K157" s="1076"/>
      <c r="L157" s="1076"/>
    </row>
    <row r="158" spans="10:12" ht="16.5">
      <c r="J158" s="1076"/>
      <c r="K158" s="1076"/>
      <c r="L158" s="1076"/>
    </row>
    <row r="159" spans="10:12" ht="16.5">
      <c r="J159" s="1076"/>
      <c r="K159" s="1076"/>
      <c r="L159" s="1076"/>
    </row>
    <row r="160" spans="10:12" ht="16.5">
      <c r="J160" s="1076"/>
      <c r="K160" s="1076"/>
      <c r="L160" s="1076"/>
    </row>
    <row r="161" spans="10:12" ht="16.5">
      <c r="J161" s="1076"/>
      <c r="K161" s="1076"/>
      <c r="L161" s="1076"/>
    </row>
    <row r="162" spans="10:12" ht="16.5">
      <c r="J162" s="1076"/>
      <c r="K162" s="1076"/>
      <c r="L162" s="1076"/>
    </row>
    <row r="163" spans="10:12" ht="16.5">
      <c r="J163" s="1076"/>
      <c r="K163" s="1076"/>
      <c r="L163" s="1076"/>
    </row>
    <row r="164" spans="10:12" ht="16.5">
      <c r="J164" s="1076"/>
      <c r="K164" s="1076"/>
      <c r="L164" s="1076"/>
    </row>
    <row r="165" spans="10:12" ht="16.5">
      <c r="J165" s="1076"/>
      <c r="K165" s="1076"/>
      <c r="L165" s="1076"/>
    </row>
    <row r="166" spans="10:12" ht="16.5">
      <c r="J166" s="1076"/>
      <c r="K166" s="1076"/>
      <c r="L166" s="1076"/>
    </row>
    <row r="167" spans="10:12" ht="16.5">
      <c r="J167" s="1076"/>
      <c r="K167" s="1076"/>
      <c r="L167" s="1076"/>
    </row>
    <row r="168" spans="10:12" ht="16.5">
      <c r="J168" s="1076"/>
      <c r="K168" s="1076"/>
      <c r="L168" s="1076"/>
    </row>
    <row r="169" spans="10:12" ht="16.5">
      <c r="J169" s="1076"/>
      <c r="K169" s="1076"/>
      <c r="L169" s="1076"/>
    </row>
    <row r="170" spans="10:12" ht="16.5">
      <c r="J170" s="1076"/>
      <c r="K170" s="1076"/>
      <c r="L170" s="1076"/>
    </row>
    <row r="171" spans="10:12" ht="16.5">
      <c r="J171" s="1076"/>
      <c r="K171" s="1076"/>
      <c r="L171" s="1076"/>
    </row>
    <row r="172" spans="10:12" ht="16.5">
      <c r="J172" s="1076"/>
      <c r="K172" s="1076"/>
      <c r="L172" s="1076"/>
    </row>
    <row r="173" spans="10:12" ht="16.5">
      <c r="J173" s="1076"/>
      <c r="K173" s="1076"/>
      <c r="L173" s="1076"/>
    </row>
    <row r="174" spans="10:12" ht="16.5">
      <c r="J174" s="1076"/>
      <c r="K174" s="1076"/>
      <c r="L174" s="1076"/>
    </row>
    <row r="175" spans="10:12" ht="16.5">
      <c r="J175" s="1076"/>
      <c r="K175" s="1076"/>
      <c r="L175" s="1076"/>
    </row>
    <row r="176" spans="10:12" ht="16.5">
      <c r="J176" s="1076"/>
      <c r="K176" s="1076"/>
      <c r="L176" s="1076"/>
    </row>
    <row r="177" spans="10:12" ht="16.5">
      <c r="J177" s="1076"/>
      <c r="K177" s="1076"/>
      <c r="L177" s="1076"/>
    </row>
    <row r="178" spans="10:12" ht="16.5">
      <c r="J178" s="1076"/>
      <c r="K178" s="1076"/>
      <c r="L178" s="1076"/>
    </row>
    <row r="179" spans="10:12" ht="16.5">
      <c r="J179" s="1076"/>
      <c r="K179" s="1076"/>
      <c r="L179" s="1076"/>
    </row>
    <row r="180" spans="10:12" ht="16.5">
      <c r="J180" s="1076"/>
      <c r="K180" s="1076"/>
      <c r="L180" s="1076"/>
    </row>
    <row r="181" spans="10:12" ht="16.5">
      <c r="J181" s="1076"/>
      <c r="K181" s="1076"/>
      <c r="L181" s="1076"/>
    </row>
    <row r="182" spans="10:12" ht="16.5">
      <c r="J182" s="1076"/>
      <c r="K182" s="1076"/>
      <c r="L182" s="1076"/>
    </row>
    <row r="183" spans="10:12" ht="16.5">
      <c r="J183" s="1076"/>
      <c r="K183" s="1076"/>
      <c r="L183" s="1076"/>
    </row>
    <row r="184" spans="10:12" ht="16.5">
      <c r="J184" s="1076"/>
      <c r="K184" s="1076"/>
      <c r="L184" s="1076"/>
    </row>
    <row r="185" spans="10:12" ht="16.5">
      <c r="J185" s="1076"/>
      <c r="K185" s="1076"/>
      <c r="L185" s="1076"/>
    </row>
    <row r="186" spans="10:12" ht="16.5">
      <c r="J186" s="1076"/>
      <c r="K186" s="1076"/>
      <c r="L186" s="1076"/>
    </row>
    <row r="187" spans="10:12" ht="16.5">
      <c r="J187" s="1076"/>
      <c r="K187" s="1076"/>
      <c r="L187" s="1076"/>
    </row>
    <row r="188" spans="10:12" ht="16.5">
      <c r="J188" s="1076"/>
      <c r="K188" s="1076"/>
      <c r="L188" s="1076"/>
    </row>
    <row r="189" spans="10:12" ht="16.5">
      <c r="J189" s="1076"/>
      <c r="K189" s="1076"/>
      <c r="L189" s="1076"/>
    </row>
    <row r="190" spans="10:12" ht="16.5">
      <c r="J190" s="1076"/>
      <c r="K190" s="1076"/>
      <c r="L190" s="1076"/>
    </row>
    <row r="191" spans="10:12" ht="16.5">
      <c r="J191" s="1076"/>
      <c r="K191" s="1076"/>
      <c r="L191" s="1076"/>
    </row>
  </sheetData>
  <sheetProtection/>
  <mergeCells count="6">
    <mergeCell ref="Y3:Y5"/>
    <mergeCell ref="G3:K3"/>
    <mergeCell ref="M3:Q3"/>
    <mergeCell ref="R3:T3"/>
    <mergeCell ref="U3:W3"/>
    <mergeCell ref="X3:X5"/>
  </mergeCells>
  <printOptions/>
  <pageMargins left="0.7" right="0.7" top="0.75" bottom="0.75" header="0.3" footer="0.3"/>
  <pageSetup fitToHeight="0" fitToWidth="1" horizontalDpi="300" verticalDpi="300" orientation="landscape" paperSize="9" scale="44" r:id="rId1"/>
</worksheet>
</file>

<file path=xl/worksheets/sheet30.xml><?xml version="1.0" encoding="utf-8"?>
<worksheet xmlns="http://schemas.openxmlformats.org/spreadsheetml/2006/main" xmlns:r="http://schemas.openxmlformats.org/officeDocument/2006/relationships">
  <dimension ref="A1:G31"/>
  <sheetViews>
    <sheetView zoomScalePageLayoutView="0" workbookViewId="0" topLeftCell="A19">
      <selection activeCell="B8" sqref="B8"/>
    </sheetView>
  </sheetViews>
  <sheetFormatPr defaultColWidth="9.00390625" defaultRowHeight="16.5"/>
  <cols>
    <col min="1" max="1" width="32.50390625" style="601" customWidth="1"/>
    <col min="2" max="2" width="11.75390625" style="657" customWidth="1"/>
    <col min="3" max="3" width="13.00390625" style="601" customWidth="1"/>
    <col min="4" max="4" width="11.75390625" style="601" customWidth="1"/>
    <col min="5" max="5" width="11.125" style="601" customWidth="1"/>
    <col min="6" max="6" width="10.875" style="601" customWidth="1"/>
    <col min="7" max="7" width="29.00390625" style="601" customWidth="1"/>
    <col min="8" max="16384" width="9.00390625" style="601" customWidth="1"/>
  </cols>
  <sheetData>
    <row r="1" spans="1:7" ht="51.75" customHeight="1">
      <c r="A1" s="1330" t="s">
        <v>642</v>
      </c>
      <c r="B1" s="1302"/>
      <c r="C1" s="1302"/>
      <c r="D1" s="1302"/>
      <c r="E1" s="1302"/>
      <c r="F1" s="1302"/>
      <c r="G1" s="1302"/>
    </row>
    <row r="2" spans="1:7" ht="12.75">
      <c r="A2" s="1331"/>
      <c r="B2" s="1331"/>
      <c r="C2" s="1331"/>
      <c r="D2" s="1331"/>
      <c r="E2" s="1331"/>
      <c r="F2" s="1331"/>
      <c r="G2" s="1331"/>
    </row>
    <row r="3" spans="1:7" ht="12.75">
      <c r="A3" s="1331"/>
      <c r="B3" s="1331"/>
      <c r="C3" s="1331"/>
      <c r="D3" s="1331"/>
      <c r="E3" s="1331"/>
      <c r="F3" s="1331"/>
      <c r="G3" s="1331"/>
    </row>
    <row r="4" spans="1:7" s="603" customFormat="1" ht="12.75" customHeight="1">
      <c r="A4" s="1332" t="s">
        <v>643</v>
      </c>
      <c r="B4" s="1333"/>
      <c r="C4" s="1333"/>
      <c r="D4" s="1333"/>
      <c r="E4" s="1333"/>
      <c r="F4" s="1333"/>
      <c r="G4" s="1332"/>
    </row>
    <row r="5" spans="1:7" s="656" customFormat="1" ht="36.75" customHeight="1">
      <c r="A5" s="1308" t="s">
        <v>505</v>
      </c>
      <c r="B5" s="1334" t="s">
        <v>506</v>
      </c>
      <c r="C5" s="1336" t="s">
        <v>644</v>
      </c>
      <c r="D5" s="1338" t="s">
        <v>605</v>
      </c>
      <c r="E5" s="1339"/>
      <c r="F5" s="1339"/>
      <c r="G5" s="1340"/>
    </row>
    <row r="6" spans="1:7" s="656" customFormat="1" ht="38.25" customHeight="1">
      <c r="A6" s="1309"/>
      <c r="B6" s="1335"/>
      <c r="C6" s="1337"/>
      <c r="D6" s="604" t="s">
        <v>509</v>
      </c>
      <c r="E6" s="604" t="s">
        <v>606</v>
      </c>
      <c r="F6" s="606" t="s">
        <v>511</v>
      </c>
      <c r="G6" s="1341"/>
    </row>
    <row r="7" spans="1:7" s="654" customFormat="1" ht="42.75" customHeight="1">
      <c r="A7" s="626" t="s">
        <v>514</v>
      </c>
      <c r="B7" s="614" t="s">
        <v>515</v>
      </c>
      <c r="C7" s="664">
        <v>186048737</v>
      </c>
      <c r="D7" s="664">
        <v>154354914</v>
      </c>
      <c r="E7" s="664">
        <v>21228611</v>
      </c>
      <c r="F7" s="664">
        <v>10465212</v>
      </c>
      <c r="G7" s="631" t="s">
        <v>516</v>
      </c>
    </row>
    <row r="8" spans="1:7" s="619" customFormat="1" ht="28.5" customHeight="1">
      <c r="A8" s="607" t="s">
        <v>517</v>
      </c>
      <c r="B8" s="614">
        <v>86</v>
      </c>
      <c r="C8" s="664">
        <v>175011474</v>
      </c>
      <c r="D8" s="664">
        <v>143625878</v>
      </c>
      <c r="E8" s="664">
        <v>21018552</v>
      </c>
      <c r="F8" s="664">
        <v>10367044</v>
      </c>
      <c r="G8" s="615" t="s">
        <v>480</v>
      </c>
    </row>
    <row r="9" spans="1:7" s="619" customFormat="1" ht="12">
      <c r="A9" s="616" t="s">
        <v>518</v>
      </c>
      <c r="B9" s="617"/>
      <c r="G9" s="616" t="s">
        <v>520</v>
      </c>
    </row>
    <row r="10" spans="1:7" s="619" customFormat="1" ht="12">
      <c r="A10" s="620" t="s">
        <v>521</v>
      </c>
      <c r="B10" s="617" t="s">
        <v>522</v>
      </c>
      <c r="C10" s="665">
        <v>102981634</v>
      </c>
      <c r="D10" s="665">
        <v>92123794</v>
      </c>
      <c r="E10" s="665">
        <v>8004706</v>
      </c>
      <c r="F10" s="665">
        <v>2853134</v>
      </c>
      <c r="G10" s="621" t="s">
        <v>481</v>
      </c>
    </row>
    <row r="11" spans="1:7" s="619" customFormat="1" ht="24">
      <c r="A11" s="620" t="s">
        <v>523</v>
      </c>
      <c r="B11" s="617" t="s">
        <v>524</v>
      </c>
      <c r="C11" s="665">
        <v>23178202</v>
      </c>
      <c r="D11" s="665">
        <v>20847697</v>
      </c>
      <c r="E11" s="665">
        <v>2237581</v>
      </c>
      <c r="F11" s="665">
        <v>92924</v>
      </c>
      <c r="G11" s="621" t="s">
        <v>525</v>
      </c>
    </row>
    <row r="12" spans="1:7" s="619" customFormat="1" ht="36">
      <c r="A12" s="620" t="s">
        <v>526</v>
      </c>
      <c r="B12" s="617" t="s">
        <v>527</v>
      </c>
      <c r="C12" s="665">
        <v>11452781</v>
      </c>
      <c r="D12" s="665">
        <v>10854338</v>
      </c>
      <c r="E12" s="665">
        <v>553171</v>
      </c>
      <c r="F12" s="665">
        <v>45272</v>
      </c>
      <c r="G12" s="621" t="s">
        <v>528</v>
      </c>
    </row>
    <row r="13" spans="1:7" s="619" customFormat="1" ht="12">
      <c r="A13" s="620" t="s">
        <v>529</v>
      </c>
      <c r="B13" s="617" t="s">
        <v>530</v>
      </c>
      <c r="C13" s="665">
        <v>5962186</v>
      </c>
      <c r="D13" s="665">
        <v>3332442</v>
      </c>
      <c r="E13" s="665">
        <v>1740301</v>
      </c>
      <c r="F13" s="665">
        <v>889443</v>
      </c>
      <c r="G13" s="621" t="s">
        <v>531</v>
      </c>
    </row>
    <row r="14" spans="1:7" s="619" customFormat="1" ht="31.5" customHeight="1">
      <c r="A14" s="620" t="s">
        <v>532</v>
      </c>
      <c r="B14" s="617" t="s">
        <v>533</v>
      </c>
      <c r="C14" s="665">
        <v>3950234</v>
      </c>
      <c r="D14" s="665">
        <v>3868869</v>
      </c>
      <c r="E14" s="665">
        <v>78510</v>
      </c>
      <c r="F14" s="665">
        <v>2855</v>
      </c>
      <c r="G14" s="621" t="s">
        <v>534</v>
      </c>
    </row>
    <row r="15" spans="1:7" s="619" customFormat="1" ht="36">
      <c r="A15" s="620" t="s">
        <v>535</v>
      </c>
      <c r="B15" s="617" t="s">
        <v>536</v>
      </c>
      <c r="C15" s="665">
        <v>7441973</v>
      </c>
      <c r="D15" s="665">
        <v>6869475</v>
      </c>
      <c r="E15" s="665">
        <v>261074</v>
      </c>
      <c r="F15" s="665">
        <v>311424</v>
      </c>
      <c r="G15" s="621" t="s">
        <v>537</v>
      </c>
    </row>
    <row r="16" spans="1:7" s="619" customFormat="1" ht="12">
      <c r="A16" s="620" t="s">
        <v>538</v>
      </c>
      <c r="B16" s="617" t="s">
        <v>539</v>
      </c>
      <c r="C16" s="665">
        <v>50996258</v>
      </c>
      <c r="D16" s="665">
        <v>46350973</v>
      </c>
      <c r="E16" s="665">
        <v>3134069</v>
      </c>
      <c r="F16" s="665">
        <v>1511216</v>
      </c>
      <c r="G16" s="621" t="s">
        <v>540</v>
      </c>
    </row>
    <row r="17" spans="1:7" s="653" customFormat="1" ht="24">
      <c r="A17" s="620" t="s">
        <v>541</v>
      </c>
      <c r="B17" s="617" t="s">
        <v>542</v>
      </c>
      <c r="C17" s="665">
        <v>34612687</v>
      </c>
      <c r="D17" s="665">
        <v>27601541</v>
      </c>
      <c r="E17" s="665">
        <v>3612438</v>
      </c>
      <c r="F17" s="665">
        <v>3398708</v>
      </c>
      <c r="G17" s="621" t="s">
        <v>488</v>
      </c>
    </row>
    <row r="18" spans="1:7" s="619" customFormat="1" ht="24">
      <c r="A18" s="620" t="s">
        <v>543</v>
      </c>
      <c r="B18" s="617" t="s">
        <v>544</v>
      </c>
      <c r="C18" s="665">
        <v>9483491</v>
      </c>
      <c r="D18" s="665">
        <v>6365186</v>
      </c>
      <c r="E18" s="665">
        <v>2142739</v>
      </c>
      <c r="F18" s="665">
        <v>975566</v>
      </c>
      <c r="G18" s="621" t="s">
        <v>489</v>
      </c>
    </row>
    <row r="19" spans="1:7" s="653" customFormat="1" ht="12">
      <c r="A19" s="620" t="s">
        <v>545</v>
      </c>
      <c r="B19" s="617" t="s">
        <v>546</v>
      </c>
      <c r="C19" s="665">
        <v>4668483</v>
      </c>
      <c r="D19" s="665">
        <v>1212349</v>
      </c>
      <c r="E19" s="665">
        <v>3013471</v>
      </c>
      <c r="F19" s="665">
        <v>442663</v>
      </c>
      <c r="G19" s="621" t="s">
        <v>490</v>
      </c>
    </row>
    <row r="20" spans="1:7" s="654" customFormat="1" ht="29.25" customHeight="1">
      <c r="A20" s="620" t="s">
        <v>547</v>
      </c>
      <c r="B20" s="617" t="s">
        <v>548</v>
      </c>
      <c r="C20" s="665">
        <v>23265179</v>
      </c>
      <c r="D20" s="665">
        <v>16323008</v>
      </c>
      <c r="E20" s="665">
        <v>4245198</v>
      </c>
      <c r="F20" s="665">
        <v>2696973</v>
      </c>
      <c r="G20" s="621" t="s">
        <v>491</v>
      </c>
    </row>
    <row r="21" spans="1:7" s="653" customFormat="1" ht="48">
      <c r="A21" s="615" t="s">
        <v>549</v>
      </c>
      <c r="B21" s="614">
        <v>87</v>
      </c>
      <c r="C21" s="664">
        <v>9729073</v>
      </c>
      <c r="D21" s="664">
        <v>9489059</v>
      </c>
      <c r="E21" s="664">
        <v>177180</v>
      </c>
      <c r="F21" s="664">
        <v>62834</v>
      </c>
      <c r="G21" s="615" t="s">
        <v>550</v>
      </c>
    </row>
    <row r="22" spans="1:7" s="619" customFormat="1" ht="12">
      <c r="A22" s="616" t="s">
        <v>518</v>
      </c>
      <c r="B22" s="617"/>
      <c r="C22" s="665" t="s">
        <v>519</v>
      </c>
      <c r="D22" s="665" t="s">
        <v>519</v>
      </c>
      <c r="E22" s="665" t="s">
        <v>519</v>
      </c>
      <c r="F22" s="665" t="s">
        <v>519</v>
      </c>
      <c r="G22" s="616" t="s">
        <v>520</v>
      </c>
    </row>
    <row r="23" spans="1:7" s="619" customFormat="1" ht="24">
      <c r="A23" s="625" t="s">
        <v>551</v>
      </c>
      <c r="B23" s="617" t="s">
        <v>552</v>
      </c>
      <c r="C23" s="665">
        <v>223780</v>
      </c>
      <c r="D23" s="665">
        <v>223072</v>
      </c>
      <c r="E23" s="665">
        <v>708</v>
      </c>
      <c r="F23" s="665">
        <v>0</v>
      </c>
      <c r="G23" s="621" t="s">
        <v>493</v>
      </c>
    </row>
    <row r="24" spans="1:7" s="619" customFormat="1" ht="60">
      <c r="A24" s="625" t="s">
        <v>553</v>
      </c>
      <c r="B24" s="617" t="s">
        <v>554</v>
      </c>
      <c r="C24" s="665">
        <v>3714131</v>
      </c>
      <c r="D24" s="665">
        <v>3607766</v>
      </c>
      <c r="E24" s="665">
        <v>106365</v>
      </c>
      <c r="F24" s="665">
        <v>0</v>
      </c>
      <c r="G24" s="621" t="s">
        <v>494</v>
      </c>
    </row>
    <row r="25" spans="1:7" s="653" customFormat="1" ht="36">
      <c r="A25" s="625" t="s">
        <v>555</v>
      </c>
      <c r="B25" s="617" t="s">
        <v>556</v>
      </c>
      <c r="C25" s="665">
        <v>2100535</v>
      </c>
      <c r="D25" s="665">
        <v>2033436</v>
      </c>
      <c r="E25" s="665">
        <v>30930</v>
      </c>
      <c r="F25" s="665">
        <v>36169</v>
      </c>
      <c r="G25" s="621" t="s">
        <v>495</v>
      </c>
    </row>
    <row r="26" spans="1:7" s="654" customFormat="1" ht="24">
      <c r="A26" s="626" t="s">
        <v>557</v>
      </c>
      <c r="B26" s="617" t="s">
        <v>558</v>
      </c>
      <c r="C26" s="665">
        <v>3690627</v>
      </c>
      <c r="D26" s="665">
        <v>3624785</v>
      </c>
      <c r="E26" s="665">
        <v>39177</v>
      </c>
      <c r="F26" s="665">
        <v>26665</v>
      </c>
      <c r="G26" s="621" t="s">
        <v>496</v>
      </c>
    </row>
    <row r="27" spans="1:7" s="619" customFormat="1" ht="48">
      <c r="A27" s="615" t="s">
        <v>559</v>
      </c>
      <c r="B27" s="614">
        <v>88</v>
      </c>
      <c r="C27" s="664">
        <v>1308190</v>
      </c>
      <c r="D27" s="664">
        <v>1239977</v>
      </c>
      <c r="E27" s="664">
        <v>32879</v>
      </c>
      <c r="F27" s="664">
        <v>35334</v>
      </c>
      <c r="G27" s="615" t="s">
        <v>560</v>
      </c>
    </row>
    <row r="28" spans="1:7" s="653" customFormat="1" ht="12">
      <c r="A28" s="616" t="s">
        <v>518</v>
      </c>
      <c r="B28" s="617"/>
      <c r="C28" s="665" t="s">
        <v>519</v>
      </c>
      <c r="D28" s="665" t="s">
        <v>519</v>
      </c>
      <c r="E28" s="665" t="s">
        <v>519</v>
      </c>
      <c r="F28" s="665" t="s">
        <v>519</v>
      </c>
      <c r="G28" s="616" t="s">
        <v>520</v>
      </c>
    </row>
    <row r="29" spans="1:7" s="619" customFormat="1" ht="36">
      <c r="A29" s="625" t="s">
        <v>561</v>
      </c>
      <c r="B29" s="617" t="s">
        <v>562</v>
      </c>
      <c r="C29" s="665">
        <v>298432</v>
      </c>
      <c r="D29" s="665">
        <v>267734</v>
      </c>
      <c r="E29" s="665">
        <v>4494</v>
      </c>
      <c r="F29" s="665">
        <v>26204</v>
      </c>
      <c r="G29" s="621" t="s">
        <v>498</v>
      </c>
    </row>
    <row r="30" spans="1:7" ht="24">
      <c r="A30" s="625" t="s">
        <v>563</v>
      </c>
      <c r="B30" s="617" t="s">
        <v>564</v>
      </c>
      <c r="C30" s="665">
        <v>214666</v>
      </c>
      <c r="D30" s="665">
        <v>208437</v>
      </c>
      <c r="E30" s="665">
        <v>6229</v>
      </c>
      <c r="F30" s="665">
        <v>0</v>
      </c>
      <c r="G30" s="621" t="s">
        <v>499</v>
      </c>
    </row>
    <row r="31" spans="1:7" ht="36">
      <c r="A31" s="661" t="s">
        <v>565</v>
      </c>
      <c r="B31" s="662" t="s">
        <v>566</v>
      </c>
      <c r="C31" s="663">
        <v>795092</v>
      </c>
      <c r="D31" s="663">
        <v>763806</v>
      </c>
      <c r="E31" s="663">
        <v>22156</v>
      </c>
      <c r="F31" s="663">
        <v>9130</v>
      </c>
      <c r="G31" s="633" t="s">
        <v>500</v>
      </c>
    </row>
  </sheetData>
  <sheetProtection/>
  <mergeCells count="9">
    <mergeCell ref="A1:G1"/>
    <mergeCell ref="A2:G2"/>
    <mergeCell ref="A3:G3"/>
    <mergeCell ref="A4:G4"/>
    <mergeCell ref="A5:A6"/>
    <mergeCell ref="B5:B6"/>
    <mergeCell ref="C5:C6"/>
    <mergeCell ref="D5:F5"/>
    <mergeCell ref="G5:G6"/>
  </mergeCells>
  <printOptions horizontalCentered="1"/>
  <pageMargins left="0.5118110236220472" right="0.5118110236220472" top="0.7874015748031497" bottom="0.7874015748031497" header="0.31496062992125984" footer="0.4724409448818898"/>
  <pageSetup firstPageNumber="5" useFirstPageNumber="1" horizontalDpi="600" verticalDpi="600" orientation="landscape" paperSize="9" r:id="rId1"/>
  <headerFooter alignWithMargins="0">
    <oddFooter>&amp;R&amp;P</oddFooter>
  </headerFooter>
</worksheet>
</file>

<file path=xl/worksheets/sheet31.xml><?xml version="1.0" encoding="utf-8"?>
<worksheet xmlns="http://schemas.openxmlformats.org/spreadsheetml/2006/main" xmlns:r="http://schemas.openxmlformats.org/officeDocument/2006/relationships">
  <dimension ref="A1:G32"/>
  <sheetViews>
    <sheetView zoomScalePageLayoutView="0" workbookViewId="0" topLeftCell="A1">
      <selection activeCell="G21" sqref="G21"/>
    </sheetView>
  </sheetViews>
  <sheetFormatPr defaultColWidth="9.00390625" defaultRowHeight="16.5"/>
  <cols>
    <col min="1" max="1" width="31.625" style="601" customWidth="1"/>
    <col min="2" max="2" width="12.875" style="601" customWidth="1"/>
    <col min="3" max="3" width="11.875" style="601" customWidth="1"/>
    <col min="4" max="4" width="11.875" style="601" bestFit="1" customWidth="1"/>
    <col min="5" max="5" width="9.875" style="601" customWidth="1"/>
    <col min="6" max="6" width="11.00390625" style="601" bestFit="1" customWidth="1"/>
    <col min="7" max="7" width="31.375" style="601" customWidth="1"/>
    <col min="8" max="16384" width="9.00390625" style="601" customWidth="1"/>
  </cols>
  <sheetData>
    <row r="1" spans="1:7" ht="15">
      <c r="A1" s="1302" t="s">
        <v>501</v>
      </c>
      <c r="B1" s="1302"/>
      <c r="C1" s="1302"/>
      <c r="D1" s="1302"/>
      <c r="E1" s="1302"/>
      <c r="F1" s="1302"/>
      <c r="G1" s="1302"/>
    </row>
    <row r="2" spans="1:7" ht="15">
      <c r="A2" s="1302" t="s">
        <v>502</v>
      </c>
      <c r="B2" s="1302"/>
      <c r="C2" s="1302"/>
      <c r="D2" s="1302"/>
      <c r="E2" s="1302"/>
      <c r="F2" s="1302"/>
      <c r="G2" s="1302"/>
    </row>
    <row r="3" spans="1:7" ht="14.25">
      <c r="A3" s="1303"/>
      <c r="B3" s="1303"/>
      <c r="C3" s="1303"/>
      <c r="D3" s="1303"/>
      <c r="E3" s="1303"/>
      <c r="F3" s="1303"/>
      <c r="G3" s="1303"/>
    </row>
    <row r="4" spans="1:7" s="603" customFormat="1" ht="27.75" customHeight="1">
      <c r="A4" s="1304" t="s">
        <v>503</v>
      </c>
      <c r="B4" s="1305"/>
      <c r="C4" s="1305"/>
      <c r="D4" s="1305"/>
      <c r="E4" s="1305"/>
      <c r="F4" s="1305"/>
      <c r="G4" s="1305"/>
    </row>
    <row r="5" spans="1:7" s="603" customFormat="1" ht="12.75" customHeight="1">
      <c r="A5" s="1306" t="s">
        <v>504</v>
      </c>
      <c r="B5" s="1307"/>
      <c r="C5" s="1307"/>
      <c r="D5" s="1307"/>
      <c r="E5" s="1307"/>
      <c r="F5" s="1307"/>
      <c r="G5" s="1306"/>
    </row>
    <row r="6" spans="1:7" s="605" customFormat="1" ht="36.75" customHeight="1">
      <c r="A6" s="1308" t="s">
        <v>505</v>
      </c>
      <c r="B6" s="1310" t="s">
        <v>506</v>
      </c>
      <c r="C6" s="1311" t="s">
        <v>507</v>
      </c>
      <c r="D6" s="1311" t="s">
        <v>508</v>
      </c>
      <c r="E6" s="1312"/>
      <c r="F6" s="1313"/>
      <c r="G6" s="1314"/>
    </row>
    <row r="7" spans="1:7" s="605" customFormat="1" ht="51" customHeight="1">
      <c r="A7" s="1309"/>
      <c r="B7" s="1310"/>
      <c r="C7" s="1311"/>
      <c r="D7" s="604" t="s">
        <v>509</v>
      </c>
      <c r="E7" s="604" t="s">
        <v>510</v>
      </c>
      <c r="F7" s="606" t="s">
        <v>511</v>
      </c>
      <c r="G7" s="1315"/>
    </row>
    <row r="8" spans="1:7" s="613" customFormat="1" ht="37.5" customHeight="1">
      <c r="A8" s="607" t="s">
        <v>514</v>
      </c>
      <c r="B8" s="614" t="s">
        <v>515</v>
      </c>
      <c r="C8" s="666">
        <v>121426072</v>
      </c>
      <c r="D8" s="666">
        <v>111402216</v>
      </c>
      <c r="E8" s="666">
        <v>8132787</v>
      </c>
      <c r="F8" s="666">
        <v>1891069</v>
      </c>
      <c r="G8" s="610" t="s">
        <v>516</v>
      </c>
    </row>
    <row r="9" spans="1:7" s="611" customFormat="1" ht="39.75" customHeight="1">
      <c r="A9" s="607" t="s">
        <v>517</v>
      </c>
      <c r="B9" s="614">
        <v>86</v>
      </c>
      <c r="C9" s="659">
        <v>121382812</v>
      </c>
      <c r="D9" s="659">
        <v>111360190</v>
      </c>
      <c r="E9" s="659">
        <v>8131553</v>
      </c>
      <c r="F9" s="659">
        <v>1891069</v>
      </c>
      <c r="G9" s="615" t="s">
        <v>480</v>
      </c>
    </row>
    <row r="10" spans="1:7" s="619" customFormat="1" ht="12">
      <c r="A10" s="616" t="s">
        <v>518</v>
      </c>
      <c r="B10" s="617"/>
      <c r="C10" s="660" t="s">
        <v>519</v>
      </c>
      <c r="D10" s="660" t="s">
        <v>519</v>
      </c>
      <c r="E10" s="660" t="s">
        <v>519</v>
      </c>
      <c r="F10" s="660" t="s">
        <v>519</v>
      </c>
      <c r="G10" s="616" t="s">
        <v>520</v>
      </c>
    </row>
    <row r="11" spans="1:7" s="619" customFormat="1" ht="12">
      <c r="A11" s="620" t="s">
        <v>521</v>
      </c>
      <c r="B11" s="617" t="s">
        <v>522</v>
      </c>
      <c r="C11" s="660">
        <v>107900185</v>
      </c>
      <c r="D11" s="660">
        <v>99048617</v>
      </c>
      <c r="E11" s="660">
        <v>7270133</v>
      </c>
      <c r="F11" s="660">
        <v>1581435</v>
      </c>
      <c r="G11" s="621" t="s">
        <v>481</v>
      </c>
    </row>
    <row r="12" spans="1:7" s="619" customFormat="1" ht="24">
      <c r="A12" s="620" t="s">
        <v>523</v>
      </c>
      <c r="B12" s="617" t="s">
        <v>524</v>
      </c>
      <c r="C12" s="660">
        <v>25853800</v>
      </c>
      <c r="D12" s="660">
        <v>23747414</v>
      </c>
      <c r="E12" s="660">
        <v>2000607</v>
      </c>
      <c r="F12" s="660">
        <v>105779</v>
      </c>
      <c r="G12" s="621" t="s">
        <v>525</v>
      </c>
    </row>
    <row r="13" spans="1:7" s="619" customFormat="1" ht="36">
      <c r="A13" s="620" t="s">
        <v>526</v>
      </c>
      <c r="B13" s="617" t="s">
        <v>527</v>
      </c>
      <c r="C13" s="660">
        <v>12042879</v>
      </c>
      <c r="D13" s="660">
        <v>11591186</v>
      </c>
      <c r="E13" s="660">
        <v>410791</v>
      </c>
      <c r="F13" s="660">
        <v>40902</v>
      </c>
      <c r="G13" s="621" t="s">
        <v>528</v>
      </c>
    </row>
    <row r="14" spans="1:7" s="619" customFormat="1" ht="12">
      <c r="A14" s="620" t="s">
        <v>529</v>
      </c>
      <c r="B14" s="617" t="s">
        <v>530</v>
      </c>
      <c r="C14" s="660">
        <v>4067748</v>
      </c>
      <c r="D14" s="660">
        <v>2697509</v>
      </c>
      <c r="E14" s="660">
        <v>1067985</v>
      </c>
      <c r="F14" s="660">
        <v>302254</v>
      </c>
      <c r="G14" s="621" t="s">
        <v>531</v>
      </c>
    </row>
    <row r="15" spans="1:7" s="619" customFormat="1" ht="24">
      <c r="A15" s="620" t="s">
        <v>532</v>
      </c>
      <c r="B15" s="617" t="s">
        <v>533</v>
      </c>
      <c r="C15" s="660">
        <v>3292079</v>
      </c>
      <c r="D15" s="660">
        <v>3229681</v>
      </c>
      <c r="E15" s="660">
        <v>58307</v>
      </c>
      <c r="F15" s="660">
        <v>4091</v>
      </c>
      <c r="G15" s="621" t="s">
        <v>534</v>
      </c>
    </row>
    <row r="16" spans="1:7" s="622" customFormat="1" ht="36">
      <c r="A16" s="620" t="s">
        <v>535</v>
      </c>
      <c r="B16" s="617" t="s">
        <v>536</v>
      </c>
      <c r="C16" s="660">
        <v>7828429</v>
      </c>
      <c r="D16" s="660">
        <v>7477166</v>
      </c>
      <c r="E16" s="660">
        <v>143983</v>
      </c>
      <c r="F16" s="660">
        <v>207280</v>
      </c>
      <c r="G16" s="621" t="s">
        <v>537</v>
      </c>
    </row>
    <row r="17" spans="1:7" s="622" customFormat="1" ht="12.75">
      <c r="A17" s="620" t="s">
        <v>538</v>
      </c>
      <c r="B17" s="617" t="s">
        <v>539</v>
      </c>
      <c r="C17" s="660">
        <v>54815250</v>
      </c>
      <c r="D17" s="660">
        <v>50305661</v>
      </c>
      <c r="E17" s="660">
        <v>3588460</v>
      </c>
      <c r="F17" s="660">
        <v>921129</v>
      </c>
      <c r="G17" s="621" t="s">
        <v>540</v>
      </c>
    </row>
    <row r="18" spans="1:7" s="622" customFormat="1" ht="25.5" customHeight="1">
      <c r="A18" s="620" t="s">
        <v>541</v>
      </c>
      <c r="B18" s="617" t="s">
        <v>542</v>
      </c>
      <c r="C18" s="660">
        <v>8804352</v>
      </c>
      <c r="D18" s="660">
        <v>8312857</v>
      </c>
      <c r="E18" s="660">
        <v>386768</v>
      </c>
      <c r="F18" s="660">
        <v>104727</v>
      </c>
      <c r="G18" s="621" t="s">
        <v>488</v>
      </c>
    </row>
    <row r="19" spans="1:7" s="622" customFormat="1" ht="24">
      <c r="A19" s="620" t="s">
        <v>543</v>
      </c>
      <c r="B19" s="617" t="s">
        <v>544</v>
      </c>
      <c r="C19" s="660">
        <v>2547414</v>
      </c>
      <c r="D19" s="660">
        <v>2372912</v>
      </c>
      <c r="E19" s="660">
        <v>114868</v>
      </c>
      <c r="F19" s="660">
        <v>59634</v>
      </c>
      <c r="G19" s="621" t="s">
        <v>489</v>
      </c>
    </row>
    <row r="20" spans="1:7" s="611" customFormat="1" ht="12.75">
      <c r="A20" s="620" t="s">
        <v>545</v>
      </c>
      <c r="B20" s="617" t="s">
        <v>546</v>
      </c>
      <c r="C20" s="660">
        <v>472421</v>
      </c>
      <c r="D20" s="660">
        <v>354920</v>
      </c>
      <c r="E20" s="660">
        <v>78288</v>
      </c>
      <c r="F20" s="660">
        <v>39213</v>
      </c>
      <c r="G20" s="621" t="s">
        <v>490</v>
      </c>
    </row>
    <row r="21" spans="1:7" s="623" customFormat="1" ht="31.5" customHeight="1">
      <c r="A21" s="620" t="s">
        <v>547</v>
      </c>
      <c r="B21" s="617" t="s">
        <v>548</v>
      </c>
      <c r="C21" s="660">
        <v>1658440</v>
      </c>
      <c r="D21" s="660">
        <v>1270884</v>
      </c>
      <c r="E21" s="660">
        <v>281496</v>
      </c>
      <c r="F21" s="660">
        <v>106060</v>
      </c>
      <c r="G21" s="621" t="s">
        <v>491</v>
      </c>
    </row>
    <row r="22" spans="1:7" s="622" customFormat="1" ht="48">
      <c r="A22" s="615" t="s">
        <v>549</v>
      </c>
      <c r="B22" s="614">
        <v>87</v>
      </c>
      <c r="C22" s="659">
        <v>1234</v>
      </c>
      <c r="D22" s="659">
        <v>0</v>
      </c>
      <c r="E22" s="659">
        <v>1234</v>
      </c>
      <c r="F22" s="659">
        <v>0</v>
      </c>
      <c r="G22" s="615" t="s">
        <v>550</v>
      </c>
    </row>
    <row r="23" spans="1:7" s="622" customFormat="1" ht="12.75">
      <c r="A23" s="616" t="s">
        <v>518</v>
      </c>
      <c r="B23" s="617"/>
      <c r="C23" s="660" t="s">
        <v>519</v>
      </c>
      <c r="D23" s="660" t="s">
        <v>519</v>
      </c>
      <c r="E23" s="660" t="s">
        <v>519</v>
      </c>
      <c r="F23" s="660" t="s">
        <v>519</v>
      </c>
      <c r="G23" s="616" t="s">
        <v>520</v>
      </c>
    </row>
    <row r="24" spans="1:7" s="622" customFormat="1" ht="24">
      <c r="A24" s="625" t="s">
        <v>551</v>
      </c>
      <c r="B24" s="617" t="s">
        <v>552</v>
      </c>
      <c r="C24" s="660">
        <v>0</v>
      </c>
      <c r="D24" s="660">
        <v>0</v>
      </c>
      <c r="E24" s="660">
        <v>0</v>
      </c>
      <c r="F24" s="660">
        <v>0</v>
      </c>
      <c r="G24" s="621" t="s">
        <v>493</v>
      </c>
    </row>
    <row r="25" spans="1:7" s="622" customFormat="1" ht="60">
      <c r="A25" s="625" t="s">
        <v>553</v>
      </c>
      <c r="B25" s="617" t="s">
        <v>554</v>
      </c>
      <c r="C25" s="660">
        <v>0</v>
      </c>
      <c r="D25" s="660">
        <v>0</v>
      </c>
      <c r="E25" s="660">
        <v>0</v>
      </c>
      <c r="F25" s="660">
        <v>0</v>
      </c>
      <c r="G25" s="621" t="s">
        <v>494</v>
      </c>
    </row>
    <row r="26" spans="1:7" s="611" customFormat="1" ht="36">
      <c r="A26" s="625" t="s">
        <v>555</v>
      </c>
      <c r="B26" s="617" t="s">
        <v>556</v>
      </c>
      <c r="C26" s="660">
        <v>0</v>
      </c>
      <c r="D26" s="660">
        <v>0</v>
      </c>
      <c r="E26" s="660">
        <v>0</v>
      </c>
      <c r="F26" s="660">
        <v>0</v>
      </c>
      <c r="G26" s="621" t="s">
        <v>495</v>
      </c>
    </row>
    <row r="27" spans="1:7" s="623" customFormat="1" ht="15.75" customHeight="1">
      <c r="A27" s="626" t="s">
        <v>557</v>
      </c>
      <c r="B27" s="617" t="s">
        <v>558</v>
      </c>
      <c r="C27" s="660">
        <v>1234</v>
      </c>
      <c r="D27" s="660">
        <v>0</v>
      </c>
      <c r="E27" s="660">
        <v>1234</v>
      </c>
      <c r="F27" s="660">
        <v>0</v>
      </c>
      <c r="G27" s="621" t="s">
        <v>496</v>
      </c>
    </row>
    <row r="28" spans="1:7" s="622" customFormat="1" ht="48">
      <c r="A28" s="615" t="s">
        <v>559</v>
      </c>
      <c r="B28" s="614">
        <v>88</v>
      </c>
      <c r="C28" s="659">
        <v>42026</v>
      </c>
      <c r="D28" s="659">
        <v>42026</v>
      </c>
      <c r="E28" s="659">
        <v>0</v>
      </c>
      <c r="F28" s="659">
        <v>0</v>
      </c>
      <c r="G28" s="615" t="s">
        <v>560</v>
      </c>
    </row>
    <row r="29" spans="1:7" s="622" customFormat="1" ht="12.75">
      <c r="A29" s="616" t="s">
        <v>518</v>
      </c>
      <c r="B29" s="617"/>
      <c r="C29" s="660" t="s">
        <v>519</v>
      </c>
      <c r="D29" s="660" t="s">
        <v>519</v>
      </c>
      <c r="E29" s="660" t="s">
        <v>519</v>
      </c>
      <c r="F29" s="660" t="s">
        <v>519</v>
      </c>
      <c r="G29" s="616" t="s">
        <v>520</v>
      </c>
    </row>
    <row r="30" spans="1:7" s="622" customFormat="1" ht="36">
      <c r="A30" s="625" t="s">
        <v>561</v>
      </c>
      <c r="B30" s="617" t="s">
        <v>562</v>
      </c>
      <c r="C30" s="660">
        <v>39761</v>
      </c>
      <c r="D30" s="660">
        <v>39761</v>
      </c>
      <c r="E30" s="660">
        <v>0</v>
      </c>
      <c r="F30" s="660">
        <v>0</v>
      </c>
      <c r="G30" s="621" t="s">
        <v>498</v>
      </c>
    </row>
    <row r="31" spans="1:7" ht="24">
      <c r="A31" s="625" t="s">
        <v>563</v>
      </c>
      <c r="B31" s="617" t="s">
        <v>564</v>
      </c>
      <c r="C31" s="660">
        <v>0</v>
      </c>
      <c r="D31" s="660">
        <v>0</v>
      </c>
      <c r="E31" s="660">
        <v>0</v>
      </c>
      <c r="F31" s="660">
        <v>0</v>
      </c>
      <c r="G31" s="621" t="s">
        <v>499</v>
      </c>
    </row>
    <row r="32" spans="1:7" ht="36">
      <c r="A32" s="661" t="s">
        <v>565</v>
      </c>
      <c r="B32" s="662" t="s">
        <v>566</v>
      </c>
      <c r="C32" s="663">
        <v>2265</v>
      </c>
      <c r="D32" s="663">
        <v>2265</v>
      </c>
      <c r="E32" s="663">
        <v>0</v>
      </c>
      <c r="F32" s="663">
        <v>0</v>
      </c>
      <c r="G32" s="633" t="s">
        <v>500</v>
      </c>
    </row>
  </sheetData>
  <sheetProtection/>
  <mergeCells count="10">
    <mergeCell ref="A1:G1"/>
    <mergeCell ref="A2:G2"/>
    <mergeCell ref="A3:G3"/>
    <mergeCell ref="A4:G4"/>
    <mergeCell ref="A5:G5"/>
    <mergeCell ref="A6:A7"/>
    <mergeCell ref="B6:B7"/>
    <mergeCell ref="C6:C7"/>
    <mergeCell ref="D6:F6"/>
    <mergeCell ref="G6:G7"/>
  </mergeCells>
  <printOptions horizontalCentered="1"/>
  <pageMargins left="0.5118110236220472" right="0.5118110236220472" top="0.7480314960629921" bottom="0.7086614173228347" header="0.31496062992125984" footer="0.31496062992125984"/>
  <pageSetup firstPageNumber="9" useFirstPageNumber="1" horizontalDpi="600" verticalDpi="600" orientation="landscape" paperSize="9" r:id="rId1"/>
  <headerFooter alignWithMargins="0">
    <oddFooter>&amp;R&amp;P</oddFooter>
  </headerFooter>
</worksheet>
</file>

<file path=xl/worksheets/sheet32.xml><?xml version="1.0" encoding="utf-8"?>
<worksheet xmlns="http://schemas.openxmlformats.org/spreadsheetml/2006/main" xmlns:r="http://schemas.openxmlformats.org/officeDocument/2006/relationships">
  <dimension ref="A1:J30"/>
  <sheetViews>
    <sheetView zoomScalePageLayoutView="0" workbookViewId="0" topLeftCell="A1">
      <selection activeCell="J10" sqref="J10"/>
    </sheetView>
  </sheetViews>
  <sheetFormatPr defaultColWidth="9.00390625" defaultRowHeight="16.5"/>
  <cols>
    <col min="1" max="1" width="31.625" style="601" customWidth="1"/>
    <col min="2" max="2" width="13.00390625" style="601" customWidth="1"/>
    <col min="3" max="3" width="11.875" style="601" customWidth="1"/>
    <col min="4" max="4" width="10.875" style="601" bestFit="1" customWidth="1"/>
    <col min="5" max="5" width="9.875" style="601" customWidth="1"/>
    <col min="6" max="6" width="11.00390625" style="601" bestFit="1" customWidth="1"/>
    <col min="7" max="7" width="31.375" style="601" customWidth="1"/>
    <col min="8" max="9" width="9.00390625" style="601" customWidth="1"/>
    <col min="10" max="10" width="11.25390625" style="601" bestFit="1" customWidth="1"/>
    <col min="11" max="16384" width="9.00390625" style="601" customWidth="1"/>
  </cols>
  <sheetData>
    <row r="1" spans="1:7" s="613" customFormat="1" ht="28.5" customHeight="1">
      <c r="A1" s="1304" t="s">
        <v>603</v>
      </c>
      <c r="B1" s="1305"/>
      <c r="C1" s="1305"/>
      <c r="D1" s="1305"/>
      <c r="E1" s="1305"/>
      <c r="F1" s="1305"/>
      <c r="G1" s="1305"/>
    </row>
    <row r="2" spans="1:7" s="611" customFormat="1" ht="12.75">
      <c r="A2" s="1316"/>
      <c r="B2" s="1316"/>
      <c r="C2" s="1316"/>
      <c r="D2" s="1316"/>
      <c r="E2" s="1316"/>
      <c r="F2" s="1316"/>
      <c r="G2" s="1316"/>
    </row>
    <row r="3" spans="1:7" s="619" customFormat="1" ht="12.75">
      <c r="A3" s="1306" t="s">
        <v>604</v>
      </c>
      <c r="B3" s="1307"/>
      <c r="C3" s="1307"/>
      <c r="D3" s="1307"/>
      <c r="E3" s="1307"/>
      <c r="F3" s="1307"/>
      <c r="G3" s="1306"/>
    </row>
    <row r="4" spans="1:7" s="619" customFormat="1" ht="27.75" customHeight="1">
      <c r="A4" s="1317" t="s">
        <v>505</v>
      </c>
      <c r="B4" s="1319" t="s">
        <v>506</v>
      </c>
      <c r="C4" s="1320" t="s">
        <v>507</v>
      </c>
      <c r="D4" s="1320" t="s">
        <v>605</v>
      </c>
      <c r="E4" s="1321"/>
      <c r="F4" s="1322"/>
      <c r="G4" s="1314"/>
    </row>
    <row r="5" spans="1:7" s="622" customFormat="1" ht="62.25" customHeight="1">
      <c r="A5" s="1318"/>
      <c r="B5" s="1319"/>
      <c r="C5" s="1320"/>
      <c r="D5" s="637" t="s">
        <v>509</v>
      </c>
      <c r="E5" s="637" t="s">
        <v>606</v>
      </c>
      <c r="F5" s="638" t="s">
        <v>511</v>
      </c>
      <c r="G5" s="1315"/>
    </row>
    <row r="6" spans="1:7" s="611" customFormat="1" ht="36.75" customHeight="1">
      <c r="A6" s="607" t="s">
        <v>514</v>
      </c>
      <c r="B6" s="614" t="s">
        <v>515</v>
      </c>
      <c r="C6" s="667">
        <v>25692739</v>
      </c>
      <c r="D6" s="667">
        <v>18604491</v>
      </c>
      <c r="E6" s="667">
        <v>4029711</v>
      </c>
      <c r="F6" s="667">
        <v>3058537</v>
      </c>
      <c r="G6" s="610" t="s">
        <v>516</v>
      </c>
    </row>
    <row r="7" spans="1:7" s="622" customFormat="1" ht="36">
      <c r="A7" s="607" t="s">
        <v>517</v>
      </c>
      <c r="B7" s="614">
        <v>86</v>
      </c>
      <c r="C7" s="664">
        <v>25691809</v>
      </c>
      <c r="D7" s="664">
        <v>18603561</v>
      </c>
      <c r="E7" s="664">
        <v>4029711</v>
      </c>
      <c r="F7" s="664">
        <v>3058537</v>
      </c>
      <c r="G7" s="615" t="s">
        <v>480</v>
      </c>
    </row>
    <row r="8" spans="1:7" s="611" customFormat="1" ht="12.75">
      <c r="A8" s="616" t="s">
        <v>518</v>
      </c>
      <c r="B8" s="617"/>
      <c r="C8" s="665" t="s">
        <v>519</v>
      </c>
      <c r="D8" s="665" t="s">
        <v>519</v>
      </c>
      <c r="E8" s="665" t="s">
        <v>519</v>
      </c>
      <c r="F8" s="665" t="s">
        <v>519</v>
      </c>
      <c r="G8" s="616" t="s">
        <v>520</v>
      </c>
    </row>
    <row r="9" spans="1:7" s="623" customFormat="1" ht="12.75">
      <c r="A9" s="620" t="s">
        <v>521</v>
      </c>
      <c r="B9" s="617" t="s">
        <v>522</v>
      </c>
      <c r="C9" s="665">
        <v>1400672</v>
      </c>
      <c r="D9" s="665">
        <v>1238441</v>
      </c>
      <c r="E9" s="665">
        <v>108982</v>
      </c>
      <c r="F9" s="665">
        <v>53249</v>
      </c>
      <c r="G9" s="621" t="s">
        <v>481</v>
      </c>
    </row>
    <row r="10" spans="1:10" s="622" customFormat="1" ht="24">
      <c r="A10" s="620" t="s">
        <v>523</v>
      </c>
      <c r="B10" s="617" t="s">
        <v>524</v>
      </c>
      <c r="C10" s="665">
        <v>194541</v>
      </c>
      <c r="D10" s="665">
        <v>193962</v>
      </c>
      <c r="E10" s="665">
        <v>579</v>
      </c>
      <c r="F10" s="665">
        <v>0</v>
      </c>
      <c r="G10" s="621" t="s">
        <v>525</v>
      </c>
      <c r="J10" s="668"/>
    </row>
    <row r="11" spans="1:7" s="622" customFormat="1" ht="36">
      <c r="A11" s="620" t="s">
        <v>526</v>
      </c>
      <c r="B11" s="617" t="s">
        <v>527</v>
      </c>
      <c r="C11" s="665">
        <v>127267</v>
      </c>
      <c r="D11" s="665">
        <v>119635</v>
      </c>
      <c r="E11" s="665">
        <v>7620</v>
      </c>
      <c r="F11" s="665">
        <v>12</v>
      </c>
      <c r="G11" s="621" t="s">
        <v>528</v>
      </c>
    </row>
    <row r="12" spans="1:7" s="622" customFormat="1" ht="12.75">
      <c r="A12" s="620" t="s">
        <v>529</v>
      </c>
      <c r="B12" s="617" t="s">
        <v>530</v>
      </c>
      <c r="C12" s="665" t="s">
        <v>519</v>
      </c>
      <c r="D12" s="665">
        <v>0</v>
      </c>
      <c r="E12" s="665">
        <v>0</v>
      </c>
      <c r="F12" s="665">
        <v>0</v>
      </c>
      <c r="G12" s="621" t="s">
        <v>531</v>
      </c>
    </row>
    <row r="13" spans="1:7" s="622" customFormat="1" ht="24">
      <c r="A13" s="620" t="s">
        <v>532</v>
      </c>
      <c r="B13" s="617" t="s">
        <v>533</v>
      </c>
      <c r="C13" s="665">
        <v>21826</v>
      </c>
      <c r="D13" s="665">
        <v>21826</v>
      </c>
      <c r="E13" s="665">
        <v>0</v>
      </c>
      <c r="F13" s="665">
        <v>0</v>
      </c>
      <c r="G13" s="621" t="s">
        <v>534</v>
      </c>
    </row>
    <row r="14" spans="1:7" s="611" customFormat="1" ht="36">
      <c r="A14" s="620" t="s">
        <v>535</v>
      </c>
      <c r="B14" s="617" t="s">
        <v>536</v>
      </c>
      <c r="C14" s="665">
        <v>5445</v>
      </c>
      <c r="D14" s="665">
        <v>5445</v>
      </c>
      <c r="E14" s="665">
        <v>0</v>
      </c>
      <c r="F14" s="665">
        <v>0</v>
      </c>
      <c r="G14" s="621" t="s">
        <v>537</v>
      </c>
    </row>
    <row r="15" spans="1:7" s="623" customFormat="1" ht="15.75" customHeight="1">
      <c r="A15" s="620" t="s">
        <v>538</v>
      </c>
      <c r="B15" s="617" t="s">
        <v>539</v>
      </c>
      <c r="C15" s="665">
        <v>1051593</v>
      </c>
      <c r="D15" s="665">
        <v>897573</v>
      </c>
      <c r="E15" s="665">
        <v>100783</v>
      </c>
      <c r="F15" s="665">
        <v>53237</v>
      </c>
      <c r="G15" s="621" t="s">
        <v>540</v>
      </c>
    </row>
    <row r="16" spans="1:7" s="622" customFormat="1" ht="24">
      <c r="A16" s="620" t="s">
        <v>541</v>
      </c>
      <c r="B16" s="617" t="s">
        <v>542</v>
      </c>
      <c r="C16" s="665">
        <v>22593646</v>
      </c>
      <c r="D16" s="665">
        <v>16360320</v>
      </c>
      <c r="E16" s="665">
        <v>3456948</v>
      </c>
      <c r="F16" s="665">
        <v>2776378</v>
      </c>
      <c r="G16" s="621" t="s">
        <v>488</v>
      </c>
    </row>
    <row r="17" spans="1:7" s="622" customFormat="1" ht="24">
      <c r="A17" s="620" t="s">
        <v>543</v>
      </c>
      <c r="B17" s="617" t="s">
        <v>544</v>
      </c>
      <c r="C17" s="665">
        <v>1080211</v>
      </c>
      <c r="D17" s="665">
        <v>558750</v>
      </c>
      <c r="E17" s="665">
        <v>357469</v>
      </c>
      <c r="F17" s="665">
        <v>163992</v>
      </c>
      <c r="G17" s="621" t="s">
        <v>489</v>
      </c>
    </row>
    <row r="18" spans="1:7" s="622" customFormat="1" ht="12.75">
      <c r="A18" s="620" t="s">
        <v>545</v>
      </c>
      <c r="B18" s="617" t="s">
        <v>546</v>
      </c>
      <c r="C18" s="665">
        <v>78768</v>
      </c>
      <c r="D18" s="665">
        <v>25166</v>
      </c>
      <c r="E18" s="665">
        <v>42859</v>
      </c>
      <c r="F18" s="665">
        <v>10743</v>
      </c>
      <c r="G18" s="621" t="s">
        <v>490</v>
      </c>
    </row>
    <row r="19" spans="1:7" ht="24">
      <c r="A19" s="620" t="s">
        <v>547</v>
      </c>
      <c r="B19" s="617" t="s">
        <v>548</v>
      </c>
      <c r="C19" s="665">
        <v>538512</v>
      </c>
      <c r="D19" s="665">
        <v>420884</v>
      </c>
      <c r="E19" s="665">
        <v>63453</v>
      </c>
      <c r="F19" s="665">
        <v>54175</v>
      </c>
      <c r="G19" s="621" t="s">
        <v>491</v>
      </c>
    </row>
    <row r="20" spans="1:7" ht="48">
      <c r="A20" s="615" t="s">
        <v>549</v>
      </c>
      <c r="B20" s="614">
        <v>87</v>
      </c>
      <c r="C20" s="665">
        <v>0</v>
      </c>
      <c r="D20" s="665">
        <v>0</v>
      </c>
      <c r="E20" s="665">
        <v>0</v>
      </c>
      <c r="F20" s="665">
        <v>0</v>
      </c>
      <c r="G20" s="615" t="s">
        <v>550</v>
      </c>
    </row>
    <row r="21" spans="1:7" ht="12.75">
      <c r="A21" s="616" t="s">
        <v>518</v>
      </c>
      <c r="B21" s="617"/>
      <c r="C21" s="665" t="s">
        <v>519</v>
      </c>
      <c r="D21" s="665" t="s">
        <v>519</v>
      </c>
      <c r="E21" s="665" t="s">
        <v>519</v>
      </c>
      <c r="F21" s="665" t="s">
        <v>519</v>
      </c>
      <c r="G21" s="616" t="s">
        <v>520</v>
      </c>
    </row>
    <row r="22" spans="1:7" ht="24">
      <c r="A22" s="625" t="s">
        <v>551</v>
      </c>
      <c r="B22" s="617" t="s">
        <v>552</v>
      </c>
      <c r="C22" s="665">
        <v>0</v>
      </c>
      <c r="D22" s="665">
        <v>0</v>
      </c>
      <c r="E22" s="665">
        <v>0</v>
      </c>
      <c r="F22" s="665">
        <v>0</v>
      </c>
      <c r="G22" s="621" t="s">
        <v>493</v>
      </c>
    </row>
    <row r="23" spans="1:7" ht="60">
      <c r="A23" s="625" t="s">
        <v>553</v>
      </c>
      <c r="B23" s="617" t="s">
        <v>554</v>
      </c>
      <c r="C23" s="665">
        <v>0</v>
      </c>
      <c r="D23" s="665">
        <v>0</v>
      </c>
      <c r="E23" s="665">
        <v>0</v>
      </c>
      <c r="F23" s="665">
        <v>0</v>
      </c>
      <c r="G23" s="621" t="s">
        <v>494</v>
      </c>
    </row>
    <row r="24" spans="1:7" ht="36">
      <c r="A24" s="625" t="s">
        <v>555</v>
      </c>
      <c r="B24" s="617" t="s">
        <v>556</v>
      </c>
      <c r="C24" s="665">
        <v>0</v>
      </c>
      <c r="D24" s="665">
        <v>0</v>
      </c>
      <c r="E24" s="665">
        <v>0</v>
      </c>
      <c r="F24" s="665">
        <v>0</v>
      </c>
      <c r="G24" s="621" t="s">
        <v>495</v>
      </c>
    </row>
    <row r="25" spans="1:7" ht="24">
      <c r="A25" s="626" t="s">
        <v>557</v>
      </c>
      <c r="B25" s="617" t="s">
        <v>558</v>
      </c>
      <c r="C25" s="665">
        <v>0</v>
      </c>
      <c r="D25" s="665">
        <v>0</v>
      </c>
      <c r="E25" s="665">
        <v>0</v>
      </c>
      <c r="F25" s="665">
        <v>0</v>
      </c>
      <c r="G25" s="621" t="s">
        <v>496</v>
      </c>
    </row>
    <row r="26" spans="1:7" ht="48">
      <c r="A26" s="615" t="s">
        <v>559</v>
      </c>
      <c r="B26" s="614">
        <v>88</v>
      </c>
      <c r="C26" s="664">
        <v>930</v>
      </c>
      <c r="D26" s="664">
        <v>930</v>
      </c>
      <c r="E26" s="665">
        <v>0</v>
      </c>
      <c r="F26" s="665">
        <v>0</v>
      </c>
      <c r="G26" s="615" t="s">
        <v>560</v>
      </c>
    </row>
    <row r="27" spans="1:7" ht="12.75">
      <c r="A27" s="616" t="s">
        <v>518</v>
      </c>
      <c r="B27" s="617"/>
      <c r="C27" s="665" t="s">
        <v>519</v>
      </c>
      <c r="D27" s="665" t="s">
        <v>519</v>
      </c>
      <c r="E27" s="665" t="s">
        <v>519</v>
      </c>
      <c r="F27" s="665" t="s">
        <v>519</v>
      </c>
      <c r="G27" s="616" t="s">
        <v>520</v>
      </c>
    </row>
    <row r="28" spans="1:7" ht="36">
      <c r="A28" s="625" t="s">
        <v>561</v>
      </c>
      <c r="B28" s="617" t="s">
        <v>562</v>
      </c>
      <c r="C28" s="665">
        <v>0</v>
      </c>
      <c r="D28" s="665">
        <v>0</v>
      </c>
      <c r="E28" s="665">
        <v>0</v>
      </c>
      <c r="F28" s="665">
        <v>0</v>
      </c>
      <c r="G28" s="621" t="s">
        <v>498</v>
      </c>
    </row>
    <row r="29" spans="1:7" ht="24">
      <c r="A29" s="625" t="s">
        <v>563</v>
      </c>
      <c r="B29" s="617" t="s">
        <v>564</v>
      </c>
      <c r="C29" s="665">
        <v>0</v>
      </c>
      <c r="D29" s="665">
        <v>0</v>
      </c>
      <c r="E29" s="665">
        <v>0</v>
      </c>
      <c r="F29" s="665">
        <v>0</v>
      </c>
      <c r="G29" s="621" t="s">
        <v>499</v>
      </c>
    </row>
    <row r="30" spans="1:7" ht="36">
      <c r="A30" s="661" t="s">
        <v>565</v>
      </c>
      <c r="B30" s="662" t="s">
        <v>566</v>
      </c>
      <c r="C30" s="663">
        <v>930</v>
      </c>
      <c r="D30" s="663">
        <v>930</v>
      </c>
      <c r="E30" s="663">
        <v>0</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11" useFirstPageNumber="1" horizontalDpi="600" verticalDpi="600" orientation="landscape" paperSize="9" r:id="rId1"/>
  <headerFooter alignWithMargins="0">
    <oddFooter>&amp;R&amp;P</oddFooter>
  </headerFooter>
</worksheet>
</file>

<file path=xl/worksheets/sheet33.xml><?xml version="1.0" encoding="utf-8"?>
<worksheet xmlns="http://schemas.openxmlformats.org/spreadsheetml/2006/main" xmlns:r="http://schemas.openxmlformats.org/officeDocument/2006/relationships">
  <dimension ref="A1:G30"/>
  <sheetViews>
    <sheetView zoomScalePageLayoutView="0" workbookViewId="0" topLeftCell="A1">
      <selection activeCell="D12" sqref="D12"/>
    </sheetView>
  </sheetViews>
  <sheetFormatPr defaultColWidth="9.00390625" defaultRowHeight="16.5"/>
  <cols>
    <col min="1" max="1" width="31.625" style="601" customWidth="1"/>
    <col min="2" max="2" width="12.625" style="601" customWidth="1"/>
    <col min="3" max="3" width="11.875" style="601" customWidth="1"/>
    <col min="4" max="4" width="10.25390625" style="601" bestFit="1" customWidth="1"/>
    <col min="5" max="5" width="9.75390625" style="601" customWidth="1"/>
    <col min="6" max="6" width="10.875" style="601" bestFit="1" customWidth="1"/>
    <col min="7" max="7" width="31.375" style="601" customWidth="1"/>
    <col min="8" max="16384" width="9.00390625" style="601" customWidth="1"/>
  </cols>
  <sheetData>
    <row r="1" spans="1:7" s="611" customFormat="1" ht="30" customHeight="1">
      <c r="A1" s="1304" t="s">
        <v>626</v>
      </c>
      <c r="B1" s="1305"/>
      <c r="C1" s="1305"/>
      <c r="D1" s="1305"/>
      <c r="E1" s="1305"/>
      <c r="F1" s="1305"/>
      <c r="G1" s="1305"/>
    </row>
    <row r="2" spans="1:7" s="619" customFormat="1" ht="12.75">
      <c r="A2" s="1316"/>
      <c r="B2" s="1316"/>
      <c r="C2" s="1316"/>
      <c r="D2" s="1316"/>
      <c r="E2" s="1316"/>
      <c r="F2" s="1316"/>
      <c r="G2" s="1316"/>
    </row>
    <row r="3" spans="1:7" s="619" customFormat="1" ht="12.75">
      <c r="A3" s="1306" t="s">
        <v>604</v>
      </c>
      <c r="B3" s="1307"/>
      <c r="C3" s="1307"/>
      <c r="D3" s="1307"/>
      <c r="E3" s="1307"/>
      <c r="F3" s="1307"/>
      <c r="G3" s="1306"/>
    </row>
    <row r="4" spans="1:7" s="619" customFormat="1" ht="21" customHeight="1">
      <c r="A4" s="1317" t="s">
        <v>505</v>
      </c>
      <c r="B4" s="1319" t="s">
        <v>506</v>
      </c>
      <c r="C4" s="1320" t="s">
        <v>507</v>
      </c>
      <c r="D4" s="1320" t="s">
        <v>605</v>
      </c>
      <c r="E4" s="1321"/>
      <c r="F4" s="1322"/>
      <c r="G4" s="1323"/>
    </row>
    <row r="5" spans="1:7" s="619" customFormat="1" ht="75.75" customHeight="1">
      <c r="A5" s="1318"/>
      <c r="B5" s="1319"/>
      <c r="C5" s="1320"/>
      <c r="D5" s="637" t="s">
        <v>509</v>
      </c>
      <c r="E5" s="637" t="s">
        <v>510</v>
      </c>
      <c r="F5" s="638" t="s">
        <v>511</v>
      </c>
      <c r="G5" s="1324"/>
    </row>
    <row r="6" spans="1:7" s="653" customFormat="1" ht="36">
      <c r="A6" s="607" t="s">
        <v>514</v>
      </c>
      <c r="B6" s="614" t="s">
        <v>515</v>
      </c>
      <c r="C6" s="659">
        <v>8552641</v>
      </c>
      <c r="D6" s="659">
        <v>5966943</v>
      </c>
      <c r="E6" s="659">
        <v>1531201</v>
      </c>
      <c r="F6" s="659">
        <v>1054497</v>
      </c>
      <c r="G6" s="610" t="s">
        <v>516</v>
      </c>
    </row>
    <row r="7" spans="1:7" s="622" customFormat="1" ht="36">
      <c r="A7" s="607" t="s">
        <v>517</v>
      </c>
      <c r="B7" s="614">
        <v>86</v>
      </c>
      <c r="C7" s="659">
        <v>8552641</v>
      </c>
      <c r="D7" s="659">
        <v>5966943</v>
      </c>
      <c r="E7" s="659">
        <v>1531201</v>
      </c>
      <c r="F7" s="659">
        <v>1054497</v>
      </c>
      <c r="G7" s="615" t="s">
        <v>480</v>
      </c>
    </row>
    <row r="8" spans="1:7" s="622" customFormat="1" ht="12.75">
      <c r="A8" s="616" t="s">
        <v>518</v>
      </c>
      <c r="B8" s="617"/>
      <c r="C8" s="660" t="s">
        <v>519</v>
      </c>
      <c r="D8" s="660" t="s">
        <v>519</v>
      </c>
      <c r="E8" s="660" t="s">
        <v>519</v>
      </c>
      <c r="F8" s="660" t="s">
        <v>519</v>
      </c>
      <c r="G8" s="616" t="s">
        <v>520</v>
      </c>
    </row>
    <row r="9" spans="1:7" s="622" customFormat="1" ht="25.5" customHeight="1">
      <c r="A9" s="620" t="s">
        <v>521</v>
      </c>
      <c r="B9" s="617" t="s">
        <v>522</v>
      </c>
      <c r="C9" s="660">
        <v>101775</v>
      </c>
      <c r="D9" s="660">
        <v>950</v>
      </c>
      <c r="E9" s="660">
        <v>85759</v>
      </c>
      <c r="F9" s="660">
        <v>15066</v>
      </c>
      <c r="G9" s="621" t="s">
        <v>481</v>
      </c>
    </row>
    <row r="10" spans="1:7" s="622" customFormat="1" ht="24">
      <c r="A10" s="620" t="s">
        <v>523</v>
      </c>
      <c r="B10" s="617" t="s">
        <v>524</v>
      </c>
      <c r="C10" s="660">
        <v>43850</v>
      </c>
      <c r="D10" s="660">
        <v>950</v>
      </c>
      <c r="E10" s="660">
        <v>39162</v>
      </c>
      <c r="F10" s="660">
        <v>3738</v>
      </c>
      <c r="G10" s="621" t="s">
        <v>525</v>
      </c>
    </row>
    <row r="11" spans="1:7" s="611" customFormat="1" ht="36">
      <c r="A11" s="620" t="s">
        <v>526</v>
      </c>
      <c r="B11" s="617" t="s">
        <v>527</v>
      </c>
      <c r="C11" s="660">
        <v>23343</v>
      </c>
      <c r="D11" s="660">
        <v>0</v>
      </c>
      <c r="E11" s="660">
        <v>23343</v>
      </c>
      <c r="F11" s="660">
        <v>0</v>
      </c>
      <c r="G11" s="621" t="s">
        <v>528</v>
      </c>
    </row>
    <row r="12" spans="1:7" s="623" customFormat="1" ht="31.5" customHeight="1">
      <c r="A12" s="620" t="s">
        <v>529</v>
      </c>
      <c r="B12" s="617" t="s">
        <v>530</v>
      </c>
      <c r="C12" s="660">
        <v>0</v>
      </c>
      <c r="D12" s="660">
        <v>0</v>
      </c>
      <c r="E12" s="660">
        <v>0</v>
      </c>
      <c r="F12" s="660">
        <v>0</v>
      </c>
      <c r="G12" s="621" t="s">
        <v>531</v>
      </c>
    </row>
    <row r="13" spans="1:7" s="622" customFormat="1" ht="24">
      <c r="A13" s="620" t="s">
        <v>532</v>
      </c>
      <c r="B13" s="617" t="s">
        <v>533</v>
      </c>
      <c r="C13" s="660">
        <v>0</v>
      </c>
      <c r="D13" s="660">
        <v>0</v>
      </c>
      <c r="E13" s="660">
        <v>0</v>
      </c>
      <c r="F13" s="660">
        <v>0</v>
      </c>
      <c r="G13" s="621" t="s">
        <v>534</v>
      </c>
    </row>
    <row r="14" spans="1:7" s="622" customFormat="1" ht="36">
      <c r="A14" s="620" t="s">
        <v>535</v>
      </c>
      <c r="B14" s="617" t="s">
        <v>536</v>
      </c>
      <c r="C14" s="660">
        <v>0</v>
      </c>
      <c r="D14" s="660">
        <v>0</v>
      </c>
      <c r="E14" s="660">
        <v>0</v>
      </c>
      <c r="F14" s="660">
        <v>0</v>
      </c>
      <c r="G14" s="621" t="s">
        <v>537</v>
      </c>
    </row>
    <row r="15" spans="1:7" s="622" customFormat="1" ht="12.75">
      <c r="A15" s="620" t="s">
        <v>538</v>
      </c>
      <c r="B15" s="617" t="s">
        <v>539</v>
      </c>
      <c r="C15" s="660">
        <v>34582</v>
      </c>
      <c r="D15" s="660">
        <v>0</v>
      </c>
      <c r="E15" s="660">
        <v>23254</v>
      </c>
      <c r="F15" s="660">
        <v>11328</v>
      </c>
      <c r="G15" s="621" t="s">
        <v>540</v>
      </c>
    </row>
    <row r="16" spans="1:7" s="622" customFormat="1" ht="24">
      <c r="A16" s="620" t="s">
        <v>541</v>
      </c>
      <c r="B16" s="617" t="s">
        <v>542</v>
      </c>
      <c r="C16" s="660">
        <v>891317</v>
      </c>
      <c r="D16" s="660">
        <v>783379</v>
      </c>
      <c r="E16" s="660">
        <v>67852</v>
      </c>
      <c r="F16" s="660">
        <v>40086</v>
      </c>
      <c r="G16" s="621" t="s">
        <v>488</v>
      </c>
    </row>
    <row r="17" spans="1:7" s="611" customFormat="1" ht="24">
      <c r="A17" s="620" t="s">
        <v>543</v>
      </c>
      <c r="B17" s="617" t="s">
        <v>544</v>
      </c>
      <c r="C17" s="660">
        <v>6560648</v>
      </c>
      <c r="D17" s="660">
        <v>4807381</v>
      </c>
      <c r="E17" s="660">
        <v>1029797</v>
      </c>
      <c r="F17" s="660">
        <v>723470</v>
      </c>
      <c r="G17" s="621" t="s">
        <v>489</v>
      </c>
    </row>
    <row r="18" spans="1:7" s="623" customFormat="1" ht="15.75" customHeight="1">
      <c r="A18" s="620" t="s">
        <v>545</v>
      </c>
      <c r="B18" s="617" t="s">
        <v>546</v>
      </c>
      <c r="C18" s="660">
        <v>73368</v>
      </c>
      <c r="D18" s="660">
        <v>12341</v>
      </c>
      <c r="E18" s="660">
        <v>12935</v>
      </c>
      <c r="F18" s="660">
        <v>48092</v>
      </c>
      <c r="G18" s="621" t="s">
        <v>490</v>
      </c>
    </row>
    <row r="19" spans="1:7" s="622" customFormat="1" ht="24">
      <c r="A19" s="620" t="s">
        <v>547</v>
      </c>
      <c r="B19" s="617" t="s">
        <v>548</v>
      </c>
      <c r="C19" s="660">
        <v>925533</v>
      </c>
      <c r="D19" s="660">
        <v>362892</v>
      </c>
      <c r="E19" s="660">
        <v>334858</v>
      </c>
      <c r="F19" s="660">
        <v>227783</v>
      </c>
      <c r="G19" s="621" t="s">
        <v>491</v>
      </c>
    </row>
    <row r="20" spans="1:7" s="622" customFormat="1" ht="48">
      <c r="A20" s="615" t="s">
        <v>549</v>
      </c>
      <c r="B20" s="614">
        <v>87</v>
      </c>
      <c r="C20" s="660">
        <v>0</v>
      </c>
      <c r="D20" s="660">
        <v>0</v>
      </c>
      <c r="E20" s="660">
        <v>0</v>
      </c>
      <c r="F20" s="660">
        <v>0</v>
      </c>
      <c r="G20" s="615" t="s">
        <v>550</v>
      </c>
    </row>
    <row r="21" spans="1:7" s="622" customFormat="1" ht="12.75">
      <c r="A21" s="616" t="s">
        <v>518</v>
      </c>
      <c r="B21" s="617"/>
      <c r="C21" s="660" t="s">
        <v>519</v>
      </c>
      <c r="D21" s="660" t="s">
        <v>519</v>
      </c>
      <c r="E21" s="660" t="s">
        <v>519</v>
      </c>
      <c r="F21" s="660" t="s">
        <v>519</v>
      </c>
      <c r="G21" s="616" t="s">
        <v>520</v>
      </c>
    </row>
    <row r="22" spans="1:7" ht="24">
      <c r="A22" s="625" t="s">
        <v>551</v>
      </c>
      <c r="B22" s="617" t="s">
        <v>552</v>
      </c>
      <c r="C22" s="660">
        <v>0</v>
      </c>
      <c r="D22" s="660">
        <v>0</v>
      </c>
      <c r="E22" s="660">
        <v>0</v>
      </c>
      <c r="F22" s="660">
        <v>0</v>
      </c>
      <c r="G22" s="621" t="s">
        <v>493</v>
      </c>
    </row>
    <row r="23" spans="1:7" ht="60">
      <c r="A23" s="625" t="s">
        <v>553</v>
      </c>
      <c r="B23" s="617" t="s">
        <v>554</v>
      </c>
      <c r="C23" s="660">
        <v>0</v>
      </c>
      <c r="D23" s="660">
        <v>0</v>
      </c>
      <c r="E23" s="660">
        <v>0</v>
      </c>
      <c r="F23" s="660">
        <v>0</v>
      </c>
      <c r="G23" s="621" t="s">
        <v>494</v>
      </c>
    </row>
    <row r="24" spans="1:7" ht="36">
      <c r="A24" s="625" t="s">
        <v>555</v>
      </c>
      <c r="B24" s="617" t="s">
        <v>556</v>
      </c>
      <c r="C24" s="660">
        <v>0</v>
      </c>
      <c r="D24" s="660">
        <v>0</v>
      </c>
      <c r="E24" s="660">
        <v>0</v>
      </c>
      <c r="F24" s="660">
        <v>0</v>
      </c>
      <c r="G24" s="621" t="s">
        <v>495</v>
      </c>
    </row>
    <row r="25" spans="1:7" ht="24">
      <c r="A25" s="626" t="s">
        <v>557</v>
      </c>
      <c r="B25" s="617" t="s">
        <v>558</v>
      </c>
      <c r="C25" s="660">
        <v>0</v>
      </c>
      <c r="D25" s="660">
        <v>0</v>
      </c>
      <c r="E25" s="660">
        <v>0</v>
      </c>
      <c r="F25" s="660">
        <v>0</v>
      </c>
      <c r="G25" s="621" t="s">
        <v>496</v>
      </c>
    </row>
    <row r="26" spans="1:7" ht="48">
      <c r="A26" s="615" t="s">
        <v>559</v>
      </c>
      <c r="B26" s="614">
        <v>88</v>
      </c>
      <c r="C26" s="660">
        <v>0</v>
      </c>
      <c r="D26" s="660">
        <v>0</v>
      </c>
      <c r="E26" s="660">
        <v>0</v>
      </c>
      <c r="F26" s="660">
        <v>0</v>
      </c>
      <c r="G26" s="615" t="s">
        <v>560</v>
      </c>
    </row>
    <row r="27" spans="1:7" ht="12.75">
      <c r="A27" s="616" t="s">
        <v>518</v>
      </c>
      <c r="B27" s="617"/>
      <c r="C27" s="660" t="s">
        <v>519</v>
      </c>
      <c r="D27" s="660" t="s">
        <v>519</v>
      </c>
      <c r="E27" s="660" t="s">
        <v>519</v>
      </c>
      <c r="F27" s="660" t="s">
        <v>519</v>
      </c>
      <c r="G27" s="616" t="s">
        <v>520</v>
      </c>
    </row>
    <row r="28" spans="1:7" ht="36">
      <c r="A28" s="625" t="s">
        <v>561</v>
      </c>
      <c r="B28" s="617" t="s">
        <v>562</v>
      </c>
      <c r="C28" s="660">
        <v>0</v>
      </c>
      <c r="D28" s="660">
        <v>0</v>
      </c>
      <c r="E28" s="660">
        <v>0</v>
      </c>
      <c r="F28" s="660">
        <v>0</v>
      </c>
      <c r="G28" s="621" t="s">
        <v>498</v>
      </c>
    </row>
    <row r="29" spans="1:7" ht="24">
      <c r="A29" s="625" t="s">
        <v>563</v>
      </c>
      <c r="B29" s="617" t="s">
        <v>564</v>
      </c>
      <c r="C29" s="660">
        <v>0</v>
      </c>
      <c r="D29" s="660">
        <v>0</v>
      </c>
      <c r="E29" s="660">
        <v>0</v>
      </c>
      <c r="F29" s="660">
        <v>0</v>
      </c>
      <c r="G29" s="621" t="s">
        <v>499</v>
      </c>
    </row>
    <row r="30" spans="1:7" ht="36">
      <c r="A30" s="661" t="s">
        <v>565</v>
      </c>
      <c r="B30" s="662" t="s">
        <v>566</v>
      </c>
      <c r="C30" s="663">
        <v>0</v>
      </c>
      <c r="D30" s="663">
        <v>0</v>
      </c>
      <c r="E30" s="663">
        <v>0</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13" useFirstPageNumber="1" horizontalDpi="600" verticalDpi="600" orientation="landscape" paperSize="9" r:id="rId1"/>
  <headerFooter alignWithMargins="0">
    <oddFooter>&amp;R&amp;P</oddFooter>
  </headerFooter>
</worksheet>
</file>

<file path=xl/worksheets/sheet34.xml><?xml version="1.0" encoding="utf-8"?>
<worksheet xmlns="http://schemas.openxmlformats.org/spreadsheetml/2006/main" xmlns:r="http://schemas.openxmlformats.org/officeDocument/2006/relationships">
  <dimension ref="A1:G30"/>
  <sheetViews>
    <sheetView zoomScalePageLayoutView="0" workbookViewId="0" topLeftCell="A1">
      <selection activeCell="A9" sqref="A9"/>
    </sheetView>
  </sheetViews>
  <sheetFormatPr defaultColWidth="9.00390625" defaultRowHeight="16.5"/>
  <cols>
    <col min="1" max="1" width="31.625" style="601" customWidth="1"/>
    <col min="2" max="2" width="12.75390625" style="601" customWidth="1"/>
    <col min="3" max="3" width="11.875" style="601" customWidth="1"/>
    <col min="4" max="4" width="10.25390625" style="601" bestFit="1" customWidth="1"/>
    <col min="5" max="5" width="10.125" style="601" customWidth="1"/>
    <col min="6" max="6" width="10.875" style="601" bestFit="1" customWidth="1"/>
    <col min="7" max="7" width="31.375" style="601" customWidth="1"/>
    <col min="8" max="16384" width="9.00390625" style="601" customWidth="1"/>
  </cols>
  <sheetData>
    <row r="1" spans="1:7" s="611" customFormat="1" ht="30" customHeight="1">
      <c r="A1" s="1325" t="s">
        <v>628</v>
      </c>
      <c r="B1" s="1326"/>
      <c r="C1" s="1326"/>
      <c r="D1" s="1326"/>
      <c r="E1" s="1326"/>
      <c r="F1" s="1326"/>
      <c r="G1" s="1326"/>
    </row>
    <row r="2" spans="1:7" s="619" customFormat="1" ht="12.75">
      <c r="A2" s="1327"/>
      <c r="B2" s="1327"/>
      <c r="C2" s="1327"/>
      <c r="D2" s="1327"/>
      <c r="E2" s="1327"/>
      <c r="F2" s="1327"/>
      <c r="G2" s="1327"/>
    </row>
    <row r="3" spans="1:7" s="619" customFormat="1" ht="12.75">
      <c r="A3" s="1306" t="s">
        <v>629</v>
      </c>
      <c r="B3" s="1307"/>
      <c r="C3" s="1307"/>
      <c r="D3" s="1307"/>
      <c r="E3" s="1307"/>
      <c r="F3" s="1307"/>
      <c r="G3" s="1306"/>
    </row>
    <row r="4" spans="1:7" s="619" customFormat="1" ht="27" customHeight="1">
      <c r="A4" s="1317" t="s">
        <v>505</v>
      </c>
      <c r="B4" s="1319" t="s">
        <v>506</v>
      </c>
      <c r="C4" s="1320" t="s">
        <v>507</v>
      </c>
      <c r="D4" s="1320" t="s">
        <v>605</v>
      </c>
      <c r="E4" s="1321"/>
      <c r="F4" s="1322"/>
      <c r="G4" s="1314"/>
    </row>
    <row r="5" spans="1:7" s="622" customFormat="1" ht="69.75" customHeight="1">
      <c r="A5" s="1318"/>
      <c r="B5" s="1319"/>
      <c r="C5" s="1320"/>
      <c r="D5" s="637" t="s">
        <v>509</v>
      </c>
      <c r="E5" s="637" t="s">
        <v>510</v>
      </c>
      <c r="F5" s="638" t="s">
        <v>630</v>
      </c>
      <c r="G5" s="1315"/>
    </row>
    <row r="6" spans="1:7" s="611" customFormat="1" ht="39" customHeight="1">
      <c r="A6" s="607" t="s">
        <v>514</v>
      </c>
      <c r="B6" s="614" t="s">
        <v>515</v>
      </c>
      <c r="C6" s="659">
        <v>3904948</v>
      </c>
      <c r="D6" s="659">
        <v>921345</v>
      </c>
      <c r="E6" s="659">
        <v>2641043</v>
      </c>
      <c r="F6" s="659">
        <v>342560</v>
      </c>
      <c r="G6" s="610" t="s">
        <v>516</v>
      </c>
    </row>
    <row r="7" spans="1:7" s="622" customFormat="1" ht="36">
      <c r="A7" s="607" t="s">
        <v>517</v>
      </c>
      <c r="B7" s="614">
        <v>86</v>
      </c>
      <c r="C7" s="659">
        <v>3904948</v>
      </c>
      <c r="D7" s="659">
        <v>921345</v>
      </c>
      <c r="E7" s="659">
        <v>2641043</v>
      </c>
      <c r="F7" s="659">
        <v>342560</v>
      </c>
      <c r="G7" s="615" t="s">
        <v>480</v>
      </c>
    </row>
    <row r="8" spans="1:7" s="611" customFormat="1" ht="12.75">
      <c r="A8" s="616" t="s">
        <v>518</v>
      </c>
      <c r="B8" s="617"/>
      <c r="C8" s="660" t="s">
        <v>519</v>
      </c>
      <c r="D8" s="660" t="s">
        <v>519</v>
      </c>
      <c r="E8" s="660" t="s">
        <v>519</v>
      </c>
      <c r="F8" s="660" t="s">
        <v>519</v>
      </c>
      <c r="G8" s="616" t="s">
        <v>520</v>
      </c>
    </row>
    <row r="9" spans="1:7" s="623" customFormat="1" ht="31.5" customHeight="1">
      <c r="A9" s="620" t="s">
        <v>521</v>
      </c>
      <c r="B9" s="617" t="s">
        <v>522</v>
      </c>
      <c r="C9" s="660">
        <v>38995</v>
      </c>
      <c r="D9" s="660">
        <v>30979</v>
      </c>
      <c r="E9" s="660">
        <v>7905</v>
      </c>
      <c r="F9" s="660">
        <v>111</v>
      </c>
      <c r="G9" s="621" t="s">
        <v>481</v>
      </c>
    </row>
    <row r="10" spans="1:7" s="622" customFormat="1" ht="24">
      <c r="A10" s="620" t="s">
        <v>523</v>
      </c>
      <c r="B10" s="617" t="s">
        <v>524</v>
      </c>
      <c r="C10" s="660">
        <v>32545</v>
      </c>
      <c r="D10" s="660">
        <v>30979</v>
      </c>
      <c r="E10" s="660">
        <v>1566</v>
      </c>
      <c r="F10" s="660">
        <v>0</v>
      </c>
      <c r="G10" s="621" t="s">
        <v>525</v>
      </c>
    </row>
    <row r="11" spans="1:7" s="622" customFormat="1" ht="36">
      <c r="A11" s="620" t="s">
        <v>526</v>
      </c>
      <c r="B11" s="617" t="s">
        <v>527</v>
      </c>
      <c r="C11" s="660">
        <v>1312</v>
      </c>
      <c r="D11" s="660">
        <v>0</v>
      </c>
      <c r="E11" s="660">
        <v>1312</v>
      </c>
      <c r="F11" s="660">
        <v>0</v>
      </c>
      <c r="G11" s="621" t="s">
        <v>528</v>
      </c>
    </row>
    <row r="12" spans="1:7" s="622" customFormat="1" ht="12.75">
      <c r="A12" s="620" t="s">
        <v>529</v>
      </c>
      <c r="B12" s="617" t="s">
        <v>530</v>
      </c>
      <c r="C12" s="660">
        <v>0</v>
      </c>
      <c r="D12" s="660">
        <v>0</v>
      </c>
      <c r="E12" s="660">
        <v>0</v>
      </c>
      <c r="F12" s="660">
        <v>0</v>
      </c>
      <c r="G12" s="621" t="s">
        <v>531</v>
      </c>
    </row>
    <row r="13" spans="1:7" s="622" customFormat="1" ht="24">
      <c r="A13" s="620" t="s">
        <v>532</v>
      </c>
      <c r="B13" s="617" t="s">
        <v>533</v>
      </c>
      <c r="C13" s="660">
        <v>0</v>
      </c>
      <c r="D13" s="660">
        <v>0</v>
      </c>
      <c r="E13" s="660">
        <v>0</v>
      </c>
      <c r="F13" s="660">
        <v>0</v>
      </c>
      <c r="G13" s="621" t="s">
        <v>534</v>
      </c>
    </row>
    <row r="14" spans="1:7" s="611" customFormat="1" ht="36">
      <c r="A14" s="620" t="s">
        <v>535</v>
      </c>
      <c r="B14" s="617" t="s">
        <v>536</v>
      </c>
      <c r="C14" s="660">
        <v>1062</v>
      </c>
      <c r="D14" s="660">
        <v>0</v>
      </c>
      <c r="E14" s="660">
        <v>1062</v>
      </c>
      <c r="F14" s="660">
        <v>0</v>
      </c>
      <c r="G14" s="621" t="s">
        <v>537</v>
      </c>
    </row>
    <row r="15" spans="1:7" s="623" customFormat="1" ht="15.75" customHeight="1">
      <c r="A15" s="620" t="s">
        <v>538</v>
      </c>
      <c r="B15" s="617" t="s">
        <v>539</v>
      </c>
      <c r="C15" s="660">
        <v>4076</v>
      </c>
      <c r="D15" s="660">
        <v>0</v>
      </c>
      <c r="E15" s="660">
        <v>3965</v>
      </c>
      <c r="F15" s="660">
        <v>111</v>
      </c>
      <c r="G15" s="621" t="s">
        <v>540</v>
      </c>
    </row>
    <row r="16" spans="1:7" s="622" customFormat="1" ht="24">
      <c r="A16" s="620" t="s">
        <v>541</v>
      </c>
      <c r="B16" s="617" t="s">
        <v>542</v>
      </c>
      <c r="C16" s="660">
        <v>48444</v>
      </c>
      <c r="D16" s="660">
        <v>0</v>
      </c>
      <c r="E16" s="660">
        <v>39243</v>
      </c>
      <c r="F16" s="660">
        <v>9201</v>
      </c>
      <c r="G16" s="621" t="s">
        <v>488</v>
      </c>
    </row>
    <row r="17" spans="1:7" s="622" customFormat="1" ht="24">
      <c r="A17" s="620" t="s">
        <v>543</v>
      </c>
      <c r="B17" s="617" t="s">
        <v>544</v>
      </c>
      <c r="C17" s="660">
        <v>37749</v>
      </c>
      <c r="D17" s="660">
        <v>0</v>
      </c>
      <c r="E17" s="660">
        <v>20712</v>
      </c>
      <c r="F17" s="660">
        <v>17037</v>
      </c>
      <c r="G17" s="621" t="s">
        <v>489</v>
      </c>
    </row>
    <row r="18" spans="1:7" s="622" customFormat="1" ht="12.75">
      <c r="A18" s="620" t="s">
        <v>545</v>
      </c>
      <c r="B18" s="617" t="s">
        <v>546</v>
      </c>
      <c r="C18" s="660">
        <v>3774008</v>
      </c>
      <c r="D18" s="660">
        <v>890366</v>
      </c>
      <c r="E18" s="660">
        <v>2571813</v>
      </c>
      <c r="F18" s="660">
        <v>311829</v>
      </c>
      <c r="G18" s="621" t="s">
        <v>490</v>
      </c>
    </row>
    <row r="19" spans="1:7" ht="24">
      <c r="A19" s="620" t="s">
        <v>547</v>
      </c>
      <c r="B19" s="617" t="s">
        <v>548</v>
      </c>
      <c r="C19" s="660">
        <v>5752</v>
      </c>
      <c r="D19" s="660">
        <v>0</v>
      </c>
      <c r="E19" s="660">
        <v>1370</v>
      </c>
      <c r="F19" s="660">
        <v>4382</v>
      </c>
      <c r="G19" s="621" t="s">
        <v>491</v>
      </c>
    </row>
    <row r="20" spans="1:7" ht="48">
      <c r="A20" s="615" t="s">
        <v>549</v>
      </c>
      <c r="B20" s="614">
        <v>87</v>
      </c>
      <c r="C20" s="660">
        <v>0</v>
      </c>
      <c r="D20" s="660">
        <v>0</v>
      </c>
      <c r="E20" s="660">
        <v>0</v>
      </c>
      <c r="F20" s="660">
        <v>0</v>
      </c>
      <c r="G20" s="615" t="s">
        <v>550</v>
      </c>
    </row>
    <row r="21" spans="1:7" ht="12.75">
      <c r="A21" s="616" t="s">
        <v>518</v>
      </c>
      <c r="B21" s="617"/>
      <c r="C21" s="660" t="s">
        <v>519</v>
      </c>
      <c r="D21" s="660" t="s">
        <v>519</v>
      </c>
      <c r="E21" s="660" t="s">
        <v>519</v>
      </c>
      <c r="F21" s="660" t="s">
        <v>519</v>
      </c>
      <c r="G21" s="616" t="s">
        <v>520</v>
      </c>
    </row>
    <row r="22" spans="1:7" ht="24">
      <c r="A22" s="625" t="s">
        <v>551</v>
      </c>
      <c r="B22" s="617" t="s">
        <v>552</v>
      </c>
      <c r="C22" s="660">
        <v>0</v>
      </c>
      <c r="D22" s="660">
        <v>0</v>
      </c>
      <c r="E22" s="660">
        <v>0</v>
      </c>
      <c r="F22" s="660">
        <v>0</v>
      </c>
      <c r="G22" s="621" t="s">
        <v>493</v>
      </c>
    </row>
    <row r="23" spans="1:7" ht="60">
      <c r="A23" s="625" t="s">
        <v>553</v>
      </c>
      <c r="B23" s="617" t="s">
        <v>554</v>
      </c>
      <c r="C23" s="660">
        <v>0</v>
      </c>
      <c r="D23" s="660">
        <v>0</v>
      </c>
      <c r="E23" s="660">
        <v>0</v>
      </c>
      <c r="F23" s="660">
        <v>0</v>
      </c>
      <c r="G23" s="621" t="s">
        <v>494</v>
      </c>
    </row>
    <row r="24" spans="1:7" ht="36">
      <c r="A24" s="625" t="s">
        <v>555</v>
      </c>
      <c r="B24" s="617" t="s">
        <v>556</v>
      </c>
      <c r="C24" s="660">
        <v>0</v>
      </c>
      <c r="D24" s="660">
        <v>0</v>
      </c>
      <c r="E24" s="660">
        <v>0</v>
      </c>
      <c r="F24" s="660">
        <v>0</v>
      </c>
      <c r="G24" s="621" t="s">
        <v>495</v>
      </c>
    </row>
    <row r="25" spans="1:7" ht="24">
      <c r="A25" s="626" t="s">
        <v>557</v>
      </c>
      <c r="B25" s="617" t="s">
        <v>558</v>
      </c>
      <c r="C25" s="660">
        <v>0</v>
      </c>
      <c r="D25" s="660">
        <v>0</v>
      </c>
      <c r="E25" s="660">
        <v>0</v>
      </c>
      <c r="F25" s="660">
        <v>0</v>
      </c>
      <c r="G25" s="621" t="s">
        <v>496</v>
      </c>
    </row>
    <row r="26" spans="1:7" ht="48">
      <c r="A26" s="615" t="s">
        <v>559</v>
      </c>
      <c r="B26" s="614">
        <v>88</v>
      </c>
      <c r="C26" s="660">
        <v>0</v>
      </c>
      <c r="D26" s="660">
        <v>0</v>
      </c>
      <c r="E26" s="660">
        <v>0</v>
      </c>
      <c r="F26" s="660">
        <v>0</v>
      </c>
      <c r="G26" s="615" t="s">
        <v>560</v>
      </c>
    </row>
    <row r="27" spans="1:7" ht="12.75">
      <c r="A27" s="616" t="s">
        <v>518</v>
      </c>
      <c r="B27" s="617"/>
      <c r="C27" s="660" t="s">
        <v>519</v>
      </c>
      <c r="D27" s="660" t="s">
        <v>519</v>
      </c>
      <c r="E27" s="660" t="s">
        <v>519</v>
      </c>
      <c r="F27" s="660" t="s">
        <v>519</v>
      </c>
      <c r="G27" s="616" t="s">
        <v>520</v>
      </c>
    </row>
    <row r="28" spans="1:7" ht="36">
      <c r="A28" s="625" t="s">
        <v>561</v>
      </c>
      <c r="B28" s="617" t="s">
        <v>562</v>
      </c>
      <c r="C28" s="660">
        <v>0</v>
      </c>
      <c r="D28" s="660">
        <v>0</v>
      </c>
      <c r="E28" s="660">
        <v>0</v>
      </c>
      <c r="F28" s="660">
        <v>0</v>
      </c>
      <c r="G28" s="621" t="s">
        <v>498</v>
      </c>
    </row>
    <row r="29" spans="1:7" ht="24">
      <c r="A29" s="625" t="s">
        <v>563</v>
      </c>
      <c r="B29" s="617" t="s">
        <v>564</v>
      </c>
      <c r="C29" s="660">
        <v>0</v>
      </c>
      <c r="D29" s="660">
        <v>0</v>
      </c>
      <c r="E29" s="660">
        <v>0</v>
      </c>
      <c r="F29" s="660">
        <v>0</v>
      </c>
      <c r="G29" s="621" t="s">
        <v>499</v>
      </c>
    </row>
    <row r="30" spans="1:7" ht="36">
      <c r="A30" s="661" t="s">
        <v>565</v>
      </c>
      <c r="B30" s="662" t="s">
        <v>566</v>
      </c>
      <c r="C30" s="663">
        <v>0</v>
      </c>
      <c r="D30" s="663">
        <v>0</v>
      </c>
      <c r="E30" s="663">
        <v>0</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480314960629921" bottom="0.7086614173228347" header="0.31496062992125984" footer="0.31496062992125984"/>
  <pageSetup firstPageNumber="15" useFirstPageNumber="1" horizontalDpi="600" verticalDpi="600" orientation="landscape" paperSize="9" r:id="rId1"/>
  <headerFooter alignWithMargins="0">
    <oddFooter>&amp;R&amp;P</oddFooter>
  </headerFooter>
</worksheet>
</file>

<file path=xl/worksheets/sheet35.xml><?xml version="1.0" encoding="utf-8"?>
<worksheet xmlns="http://schemas.openxmlformats.org/spreadsheetml/2006/main" xmlns:r="http://schemas.openxmlformats.org/officeDocument/2006/relationships">
  <dimension ref="A1:G30"/>
  <sheetViews>
    <sheetView zoomScalePageLayoutView="0" workbookViewId="0" topLeftCell="A1">
      <selection activeCell="G14" sqref="G14"/>
    </sheetView>
  </sheetViews>
  <sheetFormatPr defaultColWidth="9.00390625" defaultRowHeight="16.5"/>
  <cols>
    <col min="1" max="1" width="32.875" style="603" customWidth="1"/>
    <col min="2" max="4" width="10.875" style="603" customWidth="1"/>
    <col min="5" max="5" width="10.00390625" style="603" customWidth="1"/>
    <col min="6" max="6" width="10.25390625" style="603" customWidth="1"/>
    <col min="7" max="7" width="35.125" style="603" customWidth="1"/>
    <col min="8" max="16384" width="9.00390625" style="603" customWidth="1"/>
  </cols>
  <sheetData>
    <row r="1" spans="1:7" ht="28.5" customHeight="1">
      <c r="A1" s="1304" t="s">
        <v>635</v>
      </c>
      <c r="B1" s="1305"/>
      <c r="C1" s="1305"/>
      <c r="D1" s="1305"/>
      <c r="E1" s="1305"/>
      <c r="F1" s="1305"/>
      <c r="G1" s="1305"/>
    </row>
    <row r="2" spans="1:7" ht="12.75">
      <c r="A2" s="1305"/>
      <c r="B2" s="1305"/>
      <c r="C2" s="1305"/>
      <c r="D2" s="1305"/>
      <c r="E2" s="1305"/>
      <c r="F2" s="1305"/>
      <c r="G2" s="1305"/>
    </row>
    <row r="3" spans="1:7" ht="12.75" customHeight="1">
      <c r="A3" s="1307" t="s">
        <v>636</v>
      </c>
      <c r="B3" s="1307"/>
      <c r="C3" s="1307"/>
      <c r="D3" s="1307"/>
      <c r="E3" s="1307"/>
      <c r="F3" s="1307"/>
      <c r="G3" s="1307"/>
    </row>
    <row r="4" spans="1:7" ht="30" customHeight="1">
      <c r="A4" s="1308" t="s">
        <v>505</v>
      </c>
      <c r="B4" s="1310" t="s">
        <v>506</v>
      </c>
      <c r="C4" s="1311" t="s">
        <v>507</v>
      </c>
      <c r="D4" s="1311" t="s">
        <v>605</v>
      </c>
      <c r="E4" s="1312"/>
      <c r="F4" s="1313"/>
      <c r="G4" s="1328"/>
    </row>
    <row r="5" spans="1:7" ht="54" customHeight="1">
      <c r="A5" s="1309"/>
      <c r="B5" s="1310"/>
      <c r="C5" s="1311"/>
      <c r="D5" s="604" t="s">
        <v>509</v>
      </c>
      <c r="E5" s="604" t="s">
        <v>637</v>
      </c>
      <c r="F5" s="606" t="s">
        <v>511</v>
      </c>
      <c r="G5" s="1329"/>
    </row>
    <row r="6" spans="1:7" s="669" customFormat="1" ht="42.75" customHeight="1">
      <c r="A6" s="607" t="s">
        <v>514</v>
      </c>
      <c r="B6" s="614" t="s">
        <v>515</v>
      </c>
      <c r="C6" s="659">
        <v>28813063</v>
      </c>
      <c r="D6" s="659">
        <v>20534799</v>
      </c>
      <c r="E6" s="659">
        <v>5668473</v>
      </c>
      <c r="F6" s="659">
        <v>2609791</v>
      </c>
      <c r="G6" s="610" t="s">
        <v>516</v>
      </c>
    </row>
    <row r="7" spans="1:7" s="652" customFormat="1" ht="34.5" customHeight="1">
      <c r="A7" s="607" t="s">
        <v>517</v>
      </c>
      <c r="B7" s="614">
        <v>86</v>
      </c>
      <c r="C7" s="659">
        <v>28812552</v>
      </c>
      <c r="D7" s="659">
        <v>20534799</v>
      </c>
      <c r="E7" s="659">
        <v>5667962</v>
      </c>
      <c r="F7" s="659">
        <v>2609791</v>
      </c>
      <c r="G7" s="615" t="s">
        <v>480</v>
      </c>
    </row>
    <row r="8" spans="1:7" s="619" customFormat="1" ht="12">
      <c r="A8" s="616" t="s">
        <v>518</v>
      </c>
      <c r="B8" s="617"/>
      <c r="C8" s="660" t="s">
        <v>519</v>
      </c>
      <c r="D8" s="660" t="s">
        <v>519</v>
      </c>
      <c r="E8" s="660" t="s">
        <v>519</v>
      </c>
      <c r="F8" s="660" t="s">
        <v>519</v>
      </c>
      <c r="G8" s="616" t="s">
        <v>520</v>
      </c>
    </row>
    <row r="9" spans="1:7" s="619" customFormat="1" ht="12">
      <c r="A9" s="620" t="s">
        <v>521</v>
      </c>
      <c r="B9" s="617" t="s">
        <v>522</v>
      </c>
      <c r="C9" s="660">
        <v>938786</v>
      </c>
      <c r="D9" s="660">
        <v>930054</v>
      </c>
      <c r="E9" s="660">
        <v>8264</v>
      </c>
      <c r="F9" s="660">
        <v>468</v>
      </c>
      <c r="G9" s="621" t="s">
        <v>481</v>
      </c>
    </row>
    <row r="10" spans="1:7" s="619" customFormat="1" ht="24">
      <c r="A10" s="620" t="s">
        <v>523</v>
      </c>
      <c r="B10" s="617" t="s">
        <v>524</v>
      </c>
      <c r="C10" s="660">
        <v>46936</v>
      </c>
      <c r="D10" s="660">
        <v>46936</v>
      </c>
      <c r="E10" s="660">
        <v>0</v>
      </c>
      <c r="F10" s="660">
        <v>0</v>
      </c>
      <c r="G10" s="621" t="s">
        <v>525</v>
      </c>
    </row>
    <row r="11" spans="1:7" s="619" customFormat="1" ht="36">
      <c r="A11" s="620" t="s">
        <v>526</v>
      </c>
      <c r="B11" s="617" t="s">
        <v>527</v>
      </c>
      <c r="C11" s="660">
        <v>14636</v>
      </c>
      <c r="D11" s="660">
        <v>14436</v>
      </c>
      <c r="E11" s="660">
        <v>200</v>
      </c>
      <c r="F11" s="660">
        <v>0</v>
      </c>
      <c r="G11" s="621" t="s">
        <v>528</v>
      </c>
    </row>
    <row r="12" spans="1:7" s="619" customFormat="1" ht="12">
      <c r="A12" s="620" t="s">
        <v>529</v>
      </c>
      <c r="B12" s="617" t="s">
        <v>530</v>
      </c>
      <c r="C12" s="660">
        <v>31782</v>
      </c>
      <c r="D12" s="660">
        <v>31782</v>
      </c>
      <c r="E12" s="660">
        <v>0</v>
      </c>
      <c r="F12" s="660">
        <v>0</v>
      </c>
      <c r="G12" s="621" t="s">
        <v>531</v>
      </c>
    </row>
    <row r="13" spans="1:7" s="619" customFormat="1" ht="27" customHeight="1">
      <c r="A13" s="620" t="s">
        <v>532</v>
      </c>
      <c r="B13" s="617" t="s">
        <v>533</v>
      </c>
      <c r="C13" s="660">
        <v>0</v>
      </c>
      <c r="D13" s="660">
        <v>0</v>
      </c>
      <c r="E13" s="660">
        <v>0</v>
      </c>
      <c r="F13" s="660">
        <v>0</v>
      </c>
      <c r="G13" s="621" t="s">
        <v>534</v>
      </c>
    </row>
    <row r="14" spans="1:7" s="652" customFormat="1" ht="36">
      <c r="A14" s="620" t="s">
        <v>535</v>
      </c>
      <c r="B14" s="617" t="s">
        <v>536</v>
      </c>
      <c r="C14" s="660">
        <v>0</v>
      </c>
      <c r="D14" s="660">
        <v>0</v>
      </c>
      <c r="E14" s="660">
        <v>0</v>
      </c>
      <c r="F14" s="660">
        <v>0</v>
      </c>
      <c r="G14" s="621" t="s">
        <v>537</v>
      </c>
    </row>
    <row r="15" spans="1:7" s="652" customFormat="1" ht="12.75">
      <c r="A15" s="620" t="s">
        <v>538</v>
      </c>
      <c r="B15" s="617" t="s">
        <v>539</v>
      </c>
      <c r="C15" s="660">
        <v>845432</v>
      </c>
      <c r="D15" s="660">
        <v>836900</v>
      </c>
      <c r="E15" s="660">
        <v>8064</v>
      </c>
      <c r="F15" s="660">
        <v>468</v>
      </c>
      <c r="G15" s="621" t="s">
        <v>540</v>
      </c>
    </row>
    <row r="16" spans="1:7" s="652" customFormat="1" ht="28.5" customHeight="1">
      <c r="A16" s="620" t="s">
        <v>541</v>
      </c>
      <c r="B16" s="617" t="s">
        <v>542</v>
      </c>
      <c r="C16" s="660">
        <v>3522366</v>
      </c>
      <c r="D16" s="660">
        <v>3410509</v>
      </c>
      <c r="E16" s="660">
        <v>41158</v>
      </c>
      <c r="F16" s="660">
        <v>70699</v>
      </c>
      <c r="G16" s="621" t="s">
        <v>488</v>
      </c>
    </row>
    <row r="17" spans="1:7" s="652" customFormat="1" ht="24">
      <c r="A17" s="620" t="s">
        <v>543</v>
      </c>
      <c r="B17" s="617" t="s">
        <v>544</v>
      </c>
      <c r="C17" s="660">
        <v>153325</v>
      </c>
      <c r="D17" s="660">
        <v>57616</v>
      </c>
      <c r="E17" s="660">
        <v>89467</v>
      </c>
      <c r="F17" s="660">
        <v>6242</v>
      </c>
      <c r="G17" s="621" t="s">
        <v>489</v>
      </c>
    </row>
    <row r="18" spans="1:7" s="653" customFormat="1" ht="12">
      <c r="A18" s="620" t="s">
        <v>545</v>
      </c>
      <c r="B18" s="617" t="s">
        <v>546</v>
      </c>
      <c r="C18" s="660">
        <v>226207</v>
      </c>
      <c r="D18" s="660">
        <v>80846</v>
      </c>
      <c r="E18" s="660">
        <v>122142</v>
      </c>
      <c r="F18" s="660">
        <v>23219</v>
      </c>
      <c r="G18" s="621" t="s">
        <v>490</v>
      </c>
    </row>
    <row r="19" spans="1:7" s="654" customFormat="1" ht="24">
      <c r="A19" s="620" t="s">
        <v>547</v>
      </c>
      <c r="B19" s="617" t="s">
        <v>548</v>
      </c>
      <c r="C19" s="660">
        <v>23971868</v>
      </c>
      <c r="D19" s="660">
        <v>16055774</v>
      </c>
      <c r="E19" s="660">
        <v>5406931</v>
      </c>
      <c r="F19" s="660">
        <v>2509163</v>
      </c>
      <c r="G19" s="621" t="s">
        <v>491</v>
      </c>
    </row>
    <row r="20" spans="1:7" s="619" customFormat="1" ht="48">
      <c r="A20" s="615" t="s">
        <v>549</v>
      </c>
      <c r="B20" s="614">
        <v>87</v>
      </c>
      <c r="C20" s="660">
        <v>0</v>
      </c>
      <c r="D20" s="660">
        <v>0</v>
      </c>
      <c r="E20" s="660">
        <v>0</v>
      </c>
      <c r="F20" s="660">
        <v>0</v>
      </c>
      <c r="G20" s="615" t="s">
        <v>550</v>
      </c>
    </row>
    <row r="21" spans="1:7" s="619" customFormat="1" ht="12">
      <c r="A21" s="616" t="s">
        <v>518</v>
      </c>
      <c r="B21" s="617"/>
      <c r="C21" s="660" t="s">
        <v>519</v>
      </c>
      <c r="D21" s="660" t="s">
        <v>519</v>
      </c>
      <c r="E21" s="660" t="s">
        <v>519</v>
      </c>
      <c r="F21" s="660" t="s">
        <v>519</v>
      </c>
      <c r="G21" s="616" t="s">
        <v>520</v>
      </c>
    </row>
    <row r="22" spans="1:7" s="619" customFormat="1" ht="24">
      <c r="A22" s="625" t="s">
        <v>551</v>
      </c>
      <c r="B22" s="617" t="s">
        <v>552</v>
      </c>
      <c r="C22" s="660">
        <v>0</v>
      </c>
      <c r="D22" s="660">
        <v>0</v>
      </c>
      <c r="E22" s="660">
        <v>0</v>
      </c>
      <c r="F22" s="660">
        <v>0</v>
      </c>
      <c r="G22" s="621" t="s">
        <v>493</v>
      </c>
    </row>
    <row r="23" spans="1:7" s="622" customFormat="1" ht="48">
      <c r="A23" s="625" t="s">
        <v>553</v>
      </c>
      <c r="B23" s="617" t="s">
        <v>554</v>
      </c>
      <c r="C23" s="660">
        <v>0</v>
      </c>
      <c r="D23" s="660">
        <v>0</v>
      </c>
      <c r="E23" s="660">
        <v>0</v>
      </c>
      <c r="F23" s="660">
        <v>0</v>
      </c>
      <c r="G23" s="621" t="s">
        <v>494</v>
      </c>
    </row>
    <row r="24" spans="1:7" s="655" customFormat="1" ht="36">
      <c r="A24" s="625" t="s">
        <v>555</v>
      </c>
      <c r="B24" s="617" t="s">
        <v>556</v>
      </c>
      <c r="C24" s="660">
        <v>0</v>
      </c>
      <c r="D24" s="660">
        <v>0</v>
      </c>
      <c r="E24" s="660">
        <v>0</v>
      </c>
      <c r="F24" s="660">
        <v>0</v>
      </c>
      <c r="G24" s="621" t="s">
        <v>495</v>
      </c>
    </row>
    <row r="25" spans="1:7" s="652" customFormat="1" ht="12.75">
      <c r="A25" s="626" t="s">
        <v>557</v>
      </c>
      <c r="B25" s="617" t="s">
        <v>558</v>
      </c>
      <c r="C25" s="660">
        <v>0</v>
      </c>
      <c r="D25" s="660">
        <v>0</v>
      </c>
      <c r="E25" s="660">
        <v>0</v>
      </c>
      <c r="F25" s="660">
        <v>0</v>
      </c>
      <c r="G25" s="621" t="s">
        <v>496</v>
      </c>
    </row>
    <row r="26" spans="1:7" ht="48">
      <c r="A26" s="615" t="s">
        <v>559</v>
      </c>
      <c r="B26" s="614">
        <v>88</v>
      </c>
      <c r="C26" s="659">
        <v>511</v>
      </c>
      <c r="D26" s="659">
        <v>0</v>
      </c>
      <c r="E26" s="659">
        <v>511</v>
      </c>
      <c r="F26" s="659">
        <v>0</v>
      </c>
      <c r="G26" s="615" t="s">
        <v>560</v>
      </c>
    </row>
    <row r="27" spans="1:7" ht="12.75">
      <c r="A27" s="616" t="s">
        <v>518</v>
      </c>
      <c r="B27" s="617"/>
      <c r="C27" s="660" t="s">
        <v>519</v>
      </c>
      <c r="D27" s="660" t="s">
        <v>519</v>
      </c>
      <c r="E27" s="660" t="s">
        <v>519</v>
      </c>
      <c r="F27" s="660" t="s">
        <v>519</v>
      </c>
      <c r="G27" s="616" t="s">
        <v>520</v>
      </c>
    </row>
    <row r="28" spans="1:7" ht="36">
      <c r="A28" s="625" t="s">
        <v>561</v>
      </c>
      <c r="B28" s="617" t="s">
        <v>562</v>
      </c>
      <c r="C28" s="660">
        <v>0</v>
      </c>
      <c r="D28" s="660">
        <v>0</v>
      </c>
      <c r="E28" s="660">
        <v>0</v>
      </c>
      <c r="F28" s="660">
        <v>0</v>
      </c>
      <c r="G28" s="621" t="s">
        <v>498</v>
      </c>
    </row>
    <row r="29" spans="1:7" ht="24">
      <c r="A29" s="625" t="s">
        <v>563</v>
      </c>
      <c r="B29" s="617" t="s">
        <v>564</v>
      </c>
      <c r="C29" s="660">
        <v>0</v>
      </c>
      <c r="D29" s="660">
        <v>0</v>
      </c>
      <c r="E29" s="660">
        <v>0</v>
      </c>
      <c r="F29" s="660">
        <v>0</v>
      </c>
      <c r="G29" s="621" t="s">
        <v>499</v>
      </c>
    </row>
    <row r="30" spans="1:7" ht="36">
      <c r="A30" s="661" t="s">
        <v>565</v>
      </c>
      <c r="B30" s="662" t="s">
        <v>566</v>
      </c>
      <c r="C30" s="663">
        <v>511</v>
      </c>
      <c r="D30" s="663">
        <v>0</v>
      </c>
      <c r="E30" s="663">
        <v>511</v>
      </c>
      <c r="F30" s="663">
        <v>0</v>
      </c>
      <c r="G30" s="633" t="s">
        <v>500</v>
      </c>
    </row>
  </sheetData>
  <sheetProtection/>
  <mergeCells count="8">
    <mergeCell ref="A1:G1"/>
    <mergeCell ref="A2:G2"/>
    <mergeCell ref="A3:G3"/>
    <mergeCell ref="A4:A5"/>
    <mergeCell ref="B4:B5"/>
    <mergeCell ref="C4:C5"/>
    <mergeCell ref="D4:F4"/>
    <mergeCell ref="G4:G5"/>
  </mergeCells>
  <printOptions horizontalCentered="1"/>
  <pageMargins left="0.5118110236220472" right="0.5118110236220472" top="0.7874015748031497" bottom="0.7874015748031497" header="0.5118110236220472" footer="0.5118110236220472"/>
  <pageSetup firstPageNumber="17" useFirstPageNumber="1" horizontalDpi="600" verticalDpi="600" orientation="landscape" paperSize="9" r:id="rId1"/>
  <headerFooter alignWithMargins="0">
    <oddFooter>&amp;R&amp;P</oddFooter>
  </headerFooter>
</worksheet>
</file>

<file path=xl/worksheets/sheet36.xml><?xml version="1.0" encoding="utf-8"?>
<worksheet xmlns="http://schemas.openxmlformats.org/spreadsheetml/2006/main" xmlns:r="http://schemas.openxmlformats.org/officeDocument/2006/relationships">
  <dimension ref="A1:G31"/>
  <sheetViews>
    <sheetView zoomScalePageLayoutView="0" workbookViewId="0" topLeftCell="A16">
      <selection activeCell="E11" sqref="E11"/>
    </sheetView>
  </sheetViews>
  <sheetFormatPr defaultColWidth="9.00390625" defaultRowHeight="16.5"/>
  <cols>
    <col min="1" max="1" width="33.125" style="601" customWidth="1"/>
    <col min="2" max="2" width="12.125" style="657" customWidth="1"/>
    <col min="3" max="3" width="13.625" style="601" customWidth="1"/>
    <col min="4" max="4" width="11.75390625" style="601" customWidth="1"/>
    <col min="5" max="5" width="10.625" style="601" customWidth="1"/>
    <col min="6" max="6" width="10.875" style="601" customWidth="1"/>
    <col min="7" max="7" width="29.00390625" style="601" customWidth="1"/>
    <col min="8" max="16384" width="9.00390625" style="601" customWidth="1"/>
  </cols>
  <sheetData>
    <row r="1" spans="1:7" ht="51.75" customHeight="1">
      <c r="A1" s="1330" t="s">
        <v>642</v>
      </c>
      <c r="B1" s="1302"/>
      <c r="C1" s="1302"/>
      <c r="D1" s="1302"/>
      <c r="E1" s="1302"/>
      <c r="F1" s="1302"/>
      <c r="G1" s="1302"/>
    </row>
    <row r="2" spans="1:7" ht="12.75">
      <c r="A2" s="1331"/>
      <c r="B2" s="1331"/>
      <c r="C2" s="1331"/>
      <c r="D2" s="1331"/>
      <c r="E2" s="1331"/>
      <c r="F2" s="1331"/>
      <c r="G2" s="1331"/>
    </row>
    <row r="3" spans="1:7" ht="12.75">
      <c r="A3" s="1331"/>
      <c r="B3" s="1331"/>
      <c r="C3" s="1331"/>
      <c r="D3" s="1331"/>
      <c r="E3" s="1331"/>
      <c r="F3" s="1331"/>
      <c r="G3" s="1331"/>
    </row>
    <row r="4" spans="1:7" s="603" customFormat="1" ht="12.75" customHeight="1">
      <c r="A4" s="1332" t="s">
        <v>643</v>
      </c>
      <c r="B4" s="1333"/>
      <c r="C4" s="1333"/>
      <c r="D4" s="1333"/>
      <c r="E4" s="1333"/>
      <c r="F4" s="1333"/>
      <c r="G4" s="1332"/>
    </row>
    <row r="5" spans="1:7" s="656" customFormat="1" ht="36.75" customHeight="1">
      <c r="A5" s="1308" t="s">
        <v>505</v>
      </c>
      <c r="B5" s="1334" t="s">
        <v>506</v>
      </c>
      <c r="C5" s="1336" t="s">
        <v>644</v>
      </c>
      <c r="D5" s="1338" t="s">
        <v>605</v>
      </c>
      <c r="E5" s="1339"/>
      <c r="F5" s="1339"/>
      <c r="G5" s="1340"/>
    </row>
    <row r="6" spans="1:7" s="656" customFormat="1" ht="38.25" customHeight="1">
      <c r="A6" s="1309"/>
      <c r="B6" s="1335"/>
      <c r="C6" s="1337"/>
      <c r="D6" s="604" t="s">
        <v>509</v>
      </c>
      <c r="E6" s="604" t="s">
        <v>606</v>
      </c>
      <c r="F6" s="606" t="s">
        <v>511</v>
      </c>
      <c r="G6" s="1341"/>
    </row>
    <row r="7" spans="1:7" s="670" customFormat="1" ht="42.75" customHeight="1">
      <c r="A7" s="607" t="s">
        <v>514</v>
      </c>
      <c r="B7" s="614" t="s">
        <v>515</v>
      </c>
      <c r="C7" s="659">
        <v>197831716</v>
      </c>
      <c r="D7" s="659">
        <v>166527676</v>
      </c>
      <c r="E7" s="659">
        <v>22134659</v>
      </c>
      <c r="F7" s="659">
        <v>9169381</v>
      </c>
      <c r="G7" s="610" t="s">
        <v>516</v>
      </c>
    </row>
    <row r="8" spans="1:7" s="619" customFormat="1" ht="28.5" customHeight="1">
      <c r="A8" s="607" t="s">
        <v>517</v>
      </c>
      <c r="B8" s="614">
        <v>86</v>
      </c>
      <c r="C8" s="659">
        <v>188591715</v>
      </c>
      <c r="D8" s="659">
        <v>157417393</v>
      </c>
      <c r="E8" s="659">
        <v>22039234</v>
      </c>
      <c r="F8" s="659">
        <v>9135088</v>
      </c>
      <c r="G8" s="615" t="s">
        <v>480</v>
      </c>
    </row>
    <row r="9" spans="1:7" s="619" customFormat="1" ht="12">
      <c r="A9" s="616" t="s">
        <v>518</v>
      </c>
      <c r="B9" s="617"/>
      <c r="C9" s="660" t="s">
        <v>519</v>
      </c>
      <c r="D9" s="660" t="s">
        <v>519</v>
      </c>
      <c r="E9" s="660" t="s">
        <v>519</v>
      </c>
      <c r="F9" s="660" t="s">
        <v>519</v>
      </c>
      <c r="G9" s="616" t="s">
        <v>520</v>
      </c>
    </row>
    <row r="10" spans="1:7" s="619" customFormat="1" ht="12">
      <c r="A10" s="620" t="s">
        <v>521</v>
      </c>
      <c r="B10" s="617" t="s">
        <v>522</v>
      </c>
      <c r="C10" s="660">
        <v>110596811</v>
      </c>
      <c r="D10" s="660">
        <v>101249041</v>
      </c>
      <c r="E10" s="660">
        <v>7518807</v>
      </c>
      <c r="F10" s="660">
        <v>1828963</v>
      </c>
      <c r="G10" s="621" t="s">
        <v>481</v>
      </c>
    </row>
    <row r="11" spans="1:7" s="619" customFormat="1" ht="24">
      <c r="A11" s="620" t="s">
        <v>523</v>
      </c>
      <c r="B11" s="617" t="s">
        <v>524</v>
      </c>
      <c r="C11" s="660">
        <v>26171672</v>
      </c>
      <c r="D11" s="660">
        <v>24020241</v>
      </c>
      <c r="E11" s="660">
        <v>2041914</v>
      </c>
      <c r="F11" s="660">
        <v>109517</v>
      </c>
      <c r="G11" s="621" t="s">
        <v>525</v>
      </c>
    </row>
    <row r="12" spans="1:7" s="619" customFormat="1" ht="36">
      <c r="A12" s="620" t="s">
        <v>526</v>
      </c>
      <c r="B12" s="617" t="s">
        <v>527</v>
      </c>
      <c r="C12" s="660">
        <v>12209437</v>
      </c>
      <c r="D12" s="660">
        <v>11725257</v>
      </c>
      <c r="E12" s="660">
        <v>443266</v>
      </c>
      <c r="F12" s="660">
        <v>40914</v>
      </c>
      <c r="G12" s="621" t="s">
        <v>528</v>
      </c>
    </row>
    <row r="13" spans="1:7" s="619" customFormat="1" ht="12">
      <c r="A13" s="620" t="s">
        <v>529</v>
      </c>
      <c r="B13" s="617" t="s">
        <v>530</v>
      </c>
      <c r="C13" s="660">
        <v>4315928</v>
      </c>
      <c r="D13" s="660">
        <v>2729291</v>
      </c>
      <c r="E13" s="660">
        <v>1105749</v>
      </c>
      <c r="F13" s="660">
        <v>480888</v>
      </c>
      <c r="G13" s="621" t="s">
        <v>531</v>
      </c>
    </row>
    <row r="14" spans="1:7" s="619" customFormat="1" ht="31.5" customHeight="1">
      <c r="A14" s="620" t="s">
        <v>532</v>
      </c>
      <c r="B14" s="617" t="s">
        <v>533</v>
      </c>
      <c r="C14" s="660">
        <v>3313905</v>
      </c>
      <c r="D14" s="660">
        <v>3251507</v>
      </c>
      <c r="E14" s="660">
        <v>58307</v>
      </c>
      <c r="F14" s="660">
        <v>4091</v>
      </c>
      <c r="G14" s="621" t="s">
        <v>534</v>
      </c>
    </row>
    <row r="15" spans="1:7" s="619" customFormat="1" ht="36">
      <c r="A15" s="620" t="s">
        <v>535</v>
      </c>
      <c r="B15" s="617" t="s">
        <v>536</v>
      </c>
      <c r="C15" s="660">
        <v>7834936</v>
      </c>
      <c r="D15" s="660">
        <v>7482611</v>
      </c>
      <c r="E15" s="660">
        <v>145045</v>
      </c>
      <c r="F15" s="660">
        <v>207280</v>
      </c>
      <c r="G15" s="621" t="s">
        <v>537</v>
      </c>
    </row>
    <row r="16" spans="1:7" s="619" customFormat="1" ht="12">
      <c r="A16" s="620" t="s">
        <v>538</v>
      </c>
      <c r="B16" s="617" t="s">
        <v>539</v>
      </c>
      <c r="C16" s="660">
        <v>56750933</v>
      </c>
      <c r="D16" s="660">
        <v>52040134</v>
      </c>
      <c r="E16" s="660">
        <v>3724526</v>
      </c>
      <c r="F16" s="660">
        <v>986273</v>
      </c>
      <c r="G16" s="621" t="s">
        <v>540</v>
      </c>
    </row>
    <row r="17" spans="1:7" s="653" customFormat="1" ht="24">
      <c r="A17" s="620" t="s">
        <v>541</v>
      </c>
      <c r="B17" s="617" t="s">
        <v>542</v>
      </c>
      <c r="C17" s="660">
        <v>35890680</v>
      </c>
      <c r="D17" s="660">
        <v>28897620</v>
      </c>
      <c r="E17" s="660">
        <v>3991969</v>
      </c>
      <c r="F17" s="660">
        <v>3001091</v>
      </c>
      <c r="G17" s="621" t="s">
        <v>488</v>
      </c>
    </row>
    <row r="18" spans="1:7" s="619" customFormat="1" ht="24">
      <c r="A18" s="620" t="s">
        <v>543</v>
      </c>
      <c r="B18" s="617" t="s">
        <v>544</v>
      </c>
      <c r="C18" s="660">
        <v>10379347</v>
      </c>
      <c r="D18" s="660">
        <v>7796659</v>
      </c>
      <c r="E18" s="660">
        <v>1612313</v>
      </c>
      <c r="F18" s="660">
        <v>970375</v>
      </c>
      <c r="G18" s="621" t="s">
        <v>489</v>
      </c>
    </row>
    <row r="19" spans="1:7" s="653" customFormat="1" ht="12">
      <c r="A19" s="620" t="s">
        <v>545</v>
      </c>
      <c r="B19" s="617" t="s">
        <v>546</v>
      </c>
      <c r="C19" s="660">
        <v>4624772</v>
      </c>
      <c r="D19" s="660">
        <v>1363639</v>
      </c>
      <c r="E19" s="660">
        <v>2828037</v>
      </c>
      <c r="F19" s="660">
        <v>433096</v>
      </c>
      <c r="G19" s="621" t="s">
        <v>490</v>
      </c>
    </row>
    <row r="20" spans="1:7" s="654" customFormat="1" ht="29.25" customHeight="1">
      <c r="A20" s="620" t="s">
        <v>547</v>
      </c>
      <c r="B20" s="617" t="s">
        <v>548</v>
      </c>
      <c r="C20" s="660">
        <v>27100105</v>
      </c>
      <c r="D20" s="660">
        <v>18110434</v>
      </c>
      <c r="E20" s="660">
        <v>6088108</v>
      </c>
      <c r="F20" s="660">
        <v>2901563</v>
      </c>
      <c r="G20" s="621" t="s">
        <v>491</v>
      </c>
    </row>
    <row r="21" spans="1:7" s="653" customFormat="1" ht="36">
      <c r="A21" s="615" t="s">
        <v>549</v>
      </c>
      <c r="B21" s="614">
        <v>87</v>
      </c>
      <c r="C21" s="659">
        <v>8157681</v>
      </c>
      <c r="D21" s="659">
        <v>8077724</v>
      </c>
      <c r="E21" s="659">
        <v>62930</v>
      </c>
      <c r="F21" s="659">
        <v>17027</v>
      </c>
      <c r="G21" s="615" t="s">
        <v>550</v>
      </c>
    </row>
    <row r="22" spans="1:7" s="619" customFormat="1" ht="12">
      <c r="A22" s="616" t="s">
        <v>518</v>
      </c>
      <c r="B22" s="617"/>
      <c r="C22" s="660" t="s">
        <v>519</v>
      </c>
      <c r="D22" s="660" t="s">
        <v>519</v>
      </c>
      <c r="E22" s="660" t="s">
        <v>519</v>
      </c>
      <c r="F22" s="660" t="s">
        <v>519</v>
      </c>
      <c r="G22" s="616" t="s">
        <v>520</v>
      </c>
    </row>
    <row r="23" spans="1:7" s="619" customFormat="1" ht="24">
      <c r="A23" s="625" t="s">
        <v>551</v>
      </c>
      <c r="B23" s="617" t="s">
        <v>552</v>
      </c>
      <c r="C23" s="660">
        <v>205378</v>
      </c>
      <c r="D23" s="660">
        <v>204893</v>
      </c>
      <c r="E23" s="660">
        <v>485</v>
      </c>
      <c r="F23" s="660">
        <v>0</v>
      </c>
      <c r="G23" s="621" t="s">
        <v>493</v>
      </c>
    </row>
    <row r="24" spans="1:7" s="619" customFormat="1" ht="60">
      <c r="A24" s="625" t="s">
        <v>553</v>
      </c>
      <c r="B24" s="617" t="s">
        <v>554</v>
      </c>
      <c r="C24" s="660">
        <v>3272235</v>
      </c>
      <c r="D24" s="660">
        <v>3268217</v>
      </c>
      <c r="E24" s="660">
        <v>3043</v>
      </c>
      <c r="F24" s="660">
        <v>975</v>
      </c>
      <c r="G24" s="621" t="s">
        <v>494</v>
      </c>
    </row>
    <row r="25" spans="1:7" s="653" customFormat="1" ht="24">
      <c r="A25" s="625" t="s">
        <v>555</v>
      </c>
      <c r="B25" s="617" t="s">
        <v>556</v>
      </c>
      <c r="C25" s="660">
        <v>1637562</v>
      </c>
      <c r="D25" s="660">
        <v>1609504</v>
      </c>
      <c r="E25" s="660">
        <v>27885</v>
      </c>
      <c r="F25" s="660">
        <v>173</v>
      </c>
      <c r="G25" s="621" t="s">
        <v>495</v>
      </c>
    </row>
    <row r="26" spans="1:7" s="654" customFormat="1" ht="24">
      <c r="A26" s="626" t="s">
        <v>557</v>
      </c>
      <c r="B26" s="617" t="s">
        <v>558</v>
      </c>
      <c r="C26" s="660">
        <v>3042506</v>
      </c>
      <c r="D26" s="660">
        <v>2995110</v>
      </c>
      <c r="E26" s="660">
        <v>31517</v>
      </c>
      <c r="F26" s="660">
        <v>15879</v>
      </c>
      <c r="G26" s="621" t="s">
        <v>496</v>
      </c>
    </row>
    <row r="27" spans="1:7" s="619" customFormat="1" ht="33.75" customHeight="1">
      <c r="A27" s="615" t="s">
        <v>559</v>
      </c>
      <c r="B27" s="614">
        <v>88</v>
      </c>
      <c r="C27" s="659">
        <v>1082320</v>
      </c>
      <c r="D27" s="659">
        <v>1032559</v>
      </c>
      <c r="E27" s="659">
        <v>32495</v>
      </c>
      <c r="F27" s="659">
        <v>17266</v>
      </c>
      <c r="G27" s="615" t="s">
        <v>560</v>
      </c>
    </row>
    <row r="28" spans="1:7" s="653" customFormat="1" ht="12">
      <c r="A28" s="616" t="s">
        <v>518</v>
      </c>
      <c r="B28" s="617"/>
      <c r="C28" s="660" t="s">
        <v>519</v>
      </c>
      <c r="D28" s="660" t="s">
        <v>519</v>
      </c>
      <c r="E28" s="660" t="s">
        <v>519</v>
      </c>
      <c r="F28" s="660" t="s">
        <v>519</v>
      </c>
      <c r="G28" s="616" t="s">
        <v>520</v>
      </c>
    </row>
    <row r="29" spans="1:7" s="619" customFormat="1" ht="36">
      <c r="A29" s="625" t="s">
        <v>561</v>
      </c>
      <c r="B29" s="617" t="s">
        <v>562</v>
      </c>
      <c r="C29" s="660">
        <v>320943</v>
      </c>
      <c r="D29" s="660">
        <v>304197</v>
      </c>
      <c r="E29" s="660">
        <v>7853</v>
      </c>
      <c r="F29" s="660">
        <v>8893</v>
      </c>
      <c r="G29" s="621" t="s">
        <v>498</v>
      </c>
    </row>
    <row r="30" spans="1:7" ht="24">
      <c r="A30" s="625" t="s">
        <v>563</v>
      </c>
      <c r="B30" s="617" t="s">
        <v>564</v>
      </c>
      <c r="C30" s="660">
        <v>156666</v>
      </c>
      <c r="D30" s="660">
        <v>153076</v>
      </c>
      <c r="E30" s="660">
        <v>3590</v>
      </c>
      <c r="F30" s="660">
        <v>0</v>
      </c>
      <c r="G30" s="621" t="s">
        <v>499</v>
      </c>
    </row>
    <row r="31" spans="1:7" ht="36">
      <c r="A31" s="661" t="s">
        <v>565</v>
      </c>
      <c r="B31" s="662" t="s">
        <v>566</v>
      </c>
      <c r="C31" s="663">
        <v>604711</v>
      </c>
      <c r="D31" s="663">
        <v>575286</v>
      </c>
      <c r="E31" s="663">
        <v>21052</v>
      </c>
      <c r="F31" s="663">
        <v>8373</v>
      </c>
      <c r="G31" s="633" t="s">
        <v>500</v>
      </c>
    </row>
  </sheetData>
  <sheetProtection/>
  <mergeCells count="9">
    <mergeCell ref="A1:G1"/>
    <mergeCell ref="A2:G2"/>
    <mergeCell ref="A3:G3"/>
    <mergeCell ref="A4:G4"/>
    <mergeCell ref="A5:A6"/>
    <mergeCell ref="B5:B6"/>
    <mergeCell ref="C5:C6"/>
    <mergeCell ref="D5:F5"/>
    <mergeCell ref="G5:G6"/>
  </mergeCells>
  <printOptions horizontalCentered="1"/>
  <pageMargins left="0.5118110236220472" right="0.5118110236220472" top="0.7874015748031497" bottom="0.7874015748031497" header="0.31496062992125984" footer="0.4724409448818898"/>
  <pageSetup firstPageNumber="5"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B2:AB68"/>
  <sheetViews>
    <sheetView showGridLines="0" tabSelected="1" zoomScale="80" zoomScaleNormal="80" zoomScalePageLayoutView="0" workbookViewId="0" topLeftCell="A1">
      <pane xSplit="4" ySplit="11" topLeftCell="E48" activePane="bottomRight" state="frozen"/>
      <selection pane="topLeft" activeCell="T4" sqref="T4"/>
      <selection pane="topRight" activeCell="T4" sqref="T4"/>
      <selection pane="bottomLeft" activeCell="T4" sqref="T4"/>
      <selection pane="bottomRight" activeCell="E3" sqref="E3:S5"/>
    </sheetView>
  </sheetViews>
  <sheetFormatPr defaultColWidth="9.00390625" defaultRowHeight="16.5" outlineLevelRow="1" outlineLevelCol="1"/>
  <cols>
    <col min="1" max="1" width="8.50390625" style="0" hidden="1" customWidth="1"/>
    <col min="2" max="2" width="8.50390625" style="8" hidden="1" customWidth="1"/>
    <col min="3" max="3" width="8.375" style="0" customWidth="1"/>
    <col min="4" max="4" width="31.125" style="0" customWidth="1"/>
    <col min="5" max="11" width="12.125" style="0" customWidth="1"/>
    <col min="12" max="14" width="12.125" style="8" customWidth="1"/>
    <col min="15" max="18" width="12.125" style="0" customWidth="1"/>
    <col min="19" max="19" width="14.75390625" style="1157" customWidth="1"/>
    <col min="20" max="20" width="1.00390625" style="0" hidden="1" customWidth="1" outlineLevel="1"/>
    <col min="21" max="21" width="1.625" style="0" hidden="1" customWidth="1" outlineLevel="1"/>
    <col min="22" max="26" width="9.50390625" style="0" hidden="1" customWidth="1" outlineLevel="1"/>
    <col min="27" max="27" width="9.00390625" style="0" customWidth="1" collapsed="1"/>
  </cols>
  <sheetData>
    <row r="1" ht="17.25" customHeight="1" hidden="1" thickBot="1"/>
    <row r="2" spans="5:26" ht="19.5" customHeight="1" hidden="1" thickBot="1">
      <c r="E2" t="s">
        <v>206</v>
      </c>
      <c r="F2" s="1" t="s">
        <v>207</v>
      </c>
      <c r="G2" s="1" t="s">
        <v>215</v>
      </c>
      <c r="H2" t="s">
        <v>208</v>
      </c>
      <c r="I2" t="s">
        <v>209</v>
      </c>
      <c r="J2" t="s">
        <v>210</v>
      </c>
      <c r="K2" t="s">
        <v>211</v>
      </c>
      <c r="L2" s="8" t="s">
        <v>212</v>
      </c>
      <c r="M2" s="8" t="s">
        <v>216</v>
      </c>
      <c r="N2" s="8" t="s">
        <v>217</v>
      </c>
      <c r="O2" t="s">
        <v>218</v>
      </c>
      <c r="P2" t="s">
        <v>219</v>
      </c>
      <c r="Q2" t="s">
        <v>220</v>
      </c>
      <c r="R2" t="s">
        <v>213</v>
      </c>
      <c r="S2" s="1157" t="s">
        <v>214</v>
      </c>
      <c r="V2" t="s">
        <v>221</v>
      </c>
      <c r="W2" t="s">
        <v>222</v>
      </c>
      <c r="X2" t="s">
        <v>223</v>
      </c>
      <c r="Y2" t="s">
        <v>224</v>
      </c>
      <c r="Z2" t="s">
        <v>225</v>
      </c>
    </row>
    <row r="3" spans="3:19" ht="19.5" customHeight="1" thickBot="1">
      <c r="C3" s="753"/>
      <c r="D3" s="753"/>
      <c r="E3" s="1268" t="s">
        <v>761</v>
      </c>
      <c r="F3" s="1268"/>
      <c r="G3" s="1269"/>
      <c r="H3" s="1270" t="s">
        <v>765</v>
      </c>
      <c r="I3" s="1268"/>
      <c r="J3" s="1268"/>
      <c r="K3" s="1268"/>
      <c r="L3" s="1268"/>
      <c r="M3" s="1268"/>
      <c r="N3" s="1269"/>
      <c r="O3" s="1265" t="s">
        <v>763</v>
      </c>
      <c r="P3" s="1266"/>
      <c r="Q3" s="1266"/>
      <c r="R3" s="1267"/>
      <c r="S3" s="1263" t="s">
        <v>678</v>
      </c>
    </row>
    <row r="4" spans="3:26" ht="24.75" customHeight="1">
      <c r="C4" s="747"/>
      <c r="D4" s="747" t="s">
        <v>679</v>
      </c>
      <c r="E4" s="743" t="s">
        <v>655</v>
      </c>
      <c r="F4" s="743" t="s">
        <v>657</v>
      </c>
      <c r="G4" s="743" t="s">
        <v>659</v>
      </c>
      <c r="H4" s="743" t="s">
        <v>661</v>
      </c>
      <c r="I4" s="743" t="s">
        <v>663</v>
      </c>
      <c r="J4" s="743" t="s">
        <v>4</v>
      </c>
      <c r="K4" s="743" t="s">
        <v>666</v>
      </c>
      <c r="L4" s="743" t="s">
        <v>668</v>
      </c>
      <c r="M4" s="743" t="s">
        <v>5</v>
      </c>
      <c r="N4" s="743" t="s">
        <v>6</v>
      </c>
      <c r="O4" s="743" t="s">
        <v>672</v>
      </c>
      <c r="P4" s="743" t="s">
        <v>7</v>
      </c>
      <c r="Q4" s="743" t="s">
        <v>675</v>
      </c>
      <c r="R4" s="743" t="s">
        <v>148</v>
      </c>
      <c r="S4" s="1264"/>
      <c r="T4" s="129"/>
      <c r="U4" s="116"/>
      <c r="V4" s="437" t="s">
        <v>99</v>
      </c>
      <c r="W4" s="438"/>
      <c r="X4" s="439"/>
      <c r="Y4" s="438"/>
      <c r="Z4" s="440"/>
    </row>
    <row r="5" spans="3:26" ht="79.5" customHeight="1" thickBot="1">
      <c r="C5" s="747" t="s">
        <v>760</v>
      </c>
      <c r="D5" s="747"/>
      <c r="E5" s="737" t="s">
        <v>656</v>
      </c>
      <c r="F5" s="737" t="s">
        <v>658</v>
      </c>
      <c r="G5" s="737" t="s">
        <v>660</v>
      </c>
      <c r="H5" s="737" t="s">
        <v>662</v>
      </c>
      <c r="I5" s="737" t="s">
        <v>664</v>
      </c>
      <c r="J5" s="737" t="s">
        <v>665</v>
      </c>
      <c r="K5" s="737" t="s">
        <v>667</v>
      </c>
      <c r="L5" s="737" t="s">
        <v>669</v>
      </c>
      <c r="M5" s="737" t="s">
        <v>670</v>
      </c>
      <c r="N5" s="737" t="s">
        <v>671</v>
      </c>
      <c r="O5" s="737" t="s">
        <v>673</v>
      </c>
      <c r="P5" s="737" t="s">
        <v>674</v>
      </c>
      <c r="Q5" s="737" t="s">
        <v>764</v>
      </c>
      <c r="R5" s="737" t="s">
        <v>677</v>
      </c>
      <c r="S5" s="1264"/>
      <c r="T5" s="130"/>
      <c r="U5" s="233"/>
      <c r="V5" s="441" t="s">
        <v>45</v>
      </c>
      <c r="W5" s="442"/>
      <c r="X5" s="443"/>
      <c r="Y5" s="442"/>
      <c r="Z5" s="442"/>
    </row>
    <row r="6" spans="3:26" ht="50.25" customHeight="1" hidden="1">
      <c r="C6" s="754"/>
      <c r="D6" s="754"/>
      <c r="E6" s="754"/>
      <c r="F6" s="755"/>
      <c r="G6" s="756"/>
      <c r="H6" s="754"/>
      <c r="I6" s="755"/>
      <c r="J6" s="756"/>
      <c r="K6" s="757"/>
      <c r="L6" s="754"/>
      <c r="M6" s="755"/>
      <c r="N6" s="757"/>
      <c r="O6" s="754"/>
      <c r="P6" s="755"/>
      <c r="Q6" s="757"/>
      <c r="R6" s="758"/>
      <c r="S6" s="759"/>
      <c r="T6" s="123"/>
      <c r="U6" s="124"/>
      <c r="V6" s="445" t="s">
        <v>144</v>
      </c>
      <c r="W6" s="446" t="s">
        <v>8</v>
      </c>
      <c r="X6" s="446" t="s">
        <v>142</v>
      </c>
      <c r="Y6" s="447" t="s">
        <v>9</v>
      </c>
      <c r="Z6" s="448" t="s">
        <v>10</v>
      </c>
    </row>
    <row r="7" spans="3:26" ht="151.5" customHeight="1" hidden="1" thickBot="1">
      <c r="C7" s="760" t="s">
        <v>824</v>
      </c>
      <c r="D7" s="760"/>
      <c r="E7" s="760" t="s">
        <v>369</v>
      </c>
      <c r="F7" s="761" t="s">
        <v>370</v>
      </c>
      <c r="G7" s="762" t="s">
        <v>152</v>
      </c>
      <c r="H7" s="763" t="s">
        <v>12</v>
      </c>
      <c r="I7" s="764" t="s">
        <v>13</v>
      </c>
      <c r="J7" s="762" t="s">
        <v>371</v>
      </c>
      <c r="K7" s="765" t="s">
        <v>372</v>
      </c>
      <c r="L7" s="763" t="s">
        <v>14</v>
      </c>
      <c r="M7" s="761" t="s">
        <v>373</v>
      </c>
      <c r="N7" s="766" t="s">
        <v>374</v>
      </c>
      <c r="O7" s="763" t="s">
        <v>15</v>
      </c>
      <c r="P7" s="761" t="s">
        <v>16</v>
      </c>
      <c r="Q7" s="766" t="s">
        <v>17</v>
      </c>
      <c r="R7" s="767" t="s">
        <v>825</v>
      </c>
      <c r="S7" s="768" t="s">
        <v>18</v>
      </c>
      <c r="T7" s="125"/>
      <c r="U7" s="126"/>
      <c r="V7" s="449" t="s">
        <v>143</v>
      </c>
      <c r="W7" s="450" t="s">
        <v>146</v>
      </c>
      <c r="X7" s="450" t="s">
        <v>151</v>
      </c>
      <c r="Y7" s="449" t="s">
        <v>147</v>
      </c>
      <c r="Z7" s="451" t="s">
        <v>375</v>
      </c>
    </row>
    <row r="8" spans="3:26" s="8" customFormat="1" ht="10.5" customHeight="1" hidden="1">
      <c r="C8" s="769"/>
      <c r="D8" s="769"/>
      <c r="E8" s="769"/>
      <c r="F8" s="770"/>
      <c r="G8" s="771"/>
      <c r="H8" s="772"/>
      <c r="I8" s="773"/>
      <c r="J8" s="771"/>
      <c r="K8" s="773"/>
      <c r="L8" s="772"/>
      <c r="M8" s="770"/>
      <c r="N8" s="773"/>
      <c r="O8" s="772"/>
      <c r="P8" s="770"/>
      <c r="Q8" s="773"/>
      <c r="R8" s="774"/>
      <c r="S8" s="775"/>
      <c r="T8" s="127"/>
      <c r="U8" s="128"/>
      <c r="V8" s="31"/>
      <c r="W8" s="30"/>
      <c r="X8" s="30"/>
      <c r="Y8" s="31"/>
      <c r="Z8" s="32"/>
    </row>
    <row r="9" spans="3:26" s="8" customFormat="1" ht="10.5" customHeight="1" hidden="1">
      <c r="C9" s="769"/>
      <c r="D9" s="769"/>
      <c r="E9" s="769"/>
      <c r="F9" s="770"/>
      <c r="G9" s="771"/>
      <c r="H9" s="772"/>
      <c r="I9" s="773"/>
      <c r="J9" s="771"/>
      <c r="K9" s="773"/>
      <c r="L9" s="772"/>
      <c r="M9" s="770"/>
      <c r="N9" s="773"/>
      <c r="O9" s="772"/>
      <c r="P9" s="770"/>
      <c r="Q9" s="773"/>
      <c r="R9" s="774"/>
      <c r="S9" s="775"/>
      <c r="T9" s="127"/>
      <c r="U9" s="128"/>
      <c r="V9" s="31"/>
      <c r="W9" s="30"/>
      <c r="X9" s="30"/>
      <c r="Y9" s="31"/>
      <c r="Z9" s="32"/>
    </row>
    <row r="10" spans="3:26" s="8" customFormat="1" ht="10.5" customHeight="1" hidden="1">
      <c r="C10" s="769"/>
      <c r="D10" s="769"/>
      <c r="E10" s="769"/>
      <c r="F10" s="770"/>
      <c r="G10" s="771"/>
      <c r="H10" s="772"/>
      <c r="I10" s="773"/>
      <c r="J10" s="771"/>
      <c r="K10" s="773"/>
      <c r="L10" s="772"/>
      <c r="M10" s="770"/>
      <c r="N10" s="773"/>
      <c r="O10" s="772"/>
      <c r="P10" s="770"/>
      <c r="Q10" s="773"/>
      <c r="R10" s="774"/>
      <c r="S10" s="775"/>
      <c r="T10" s="127"/>
      <c r="U10" s="128"/>
      <c r="V10" s="31"/>
      <c r="W10" s="30"/>
      <c r="X10" s="30"/>
      <c r="Y10" s="31"/>
      <c r="Z10" s="32"/>
    </row>
    <row r="11" spans="3:26" s="8" customFormat="1" ht="14.25" customHeight="1" hidden="1" thickBot="1">
      <c r="C11" s="769"/>
      <c r="D11" s="769"/>
      <c r="E11" s="769"/>
      <c r="F11" s="770"/>
      <c r="G11" s="771"/>
      <c r="H11" s="772"/>
      <c r="I11" s="773"/>
      <c r="J11" s="771"/>
      <c r="K11" s="773"/>
      <c r="L11" s="772"/>
      <c r="M11" s="770"/>
      <c r="N11" s="773"/>
      <c r="O11" s="772"/>
      <c r="P11" s="770"/>
      <c r="Q11" s="773"/>
      <c r="R11" s="774"/>
      <c r="S11" s="775"/>
      <c r="T11" s="127"/>
      <c r="U11" s="128"/>
      <c r="V11" s="31"/>
      <c r="W11" s="30"/>
      <c r="X11" s="30"/>
      <c r="Y11" s="31"/>
      <c r="Z11" s="32"/>
    </row>
    <row r="12" spans="2:28" ht="17.25" thickBot="1">
      <c r="B12" s="8" t="s">
        <v>156</v>
      </c>
      <c r="C12" s="742" t="s">
        <v>26</v>
      </c>
      <c r="D12" s="743" t="s">
        <v>704</v>
      </c>
      <c r="E12" s="776">
        <v>529899345.592</v>
      </c>
      <c r="F12" s="777">
        <v>529899345.592</v>
      </c>
      <c r="G12" s="778"/>
      <c r="H12" s="779">
        <v>38614453</v>
      </c>
      <c r="I12" s="780">
        <v>13173984</v>
      </c>
      <c r="J12" s="781"/>
      <c r="K12" s="782">
        <v>25440469</v>
      </c>
      <c r="L12" s="780">
        <f>M12+N12</f>
        <v>130729706.67999999</v>
      </c>
      <c r="M12" s="777">
        <f>M13+M14</f>
        <v>130729706.67999999</v>
      </c>
      <c r="N12" s="782"/>
      <c r="O12" s="776">
        <v>1970187</v>
      </c>
      <c r="P12" s="777"/>
      <c r="Q12" s="782">
        <v>1970187</v>
      </c>
      <c r="R12" s="778"/>
      <c r="S12" s="1169">
        <f>E12+H12+L12+O12+R12</f>
        <v>701213692.272</v>
      </c>
      <c r="T12" s="673">
        <f aca="true" t="shared" si="0" ref="T12:Z12">F12+I12+M12+P12+S12</f>
        <v>1375016728.544</v>
      </c>
      <c r="U12" s="673">
        <f t="shared" si="0"/>
        <v>1376986915.544</v>
      </c>
      <c r="V12" s="673">
        <f t="shared" si="0"/>
        <v>1443012024.544</v>
      </c>
      <c r="W12" s="673">
        <f t="shared" si="0"/>
        <v>2288129407.496</v>
      </c>
      <c r="X12" s="673">
        <f t="shared" si="0"/>
        <v>3795846029.72</v>
      </c>
      <c r="Y12" s="673">
        <f t="shared" si="0"/>
        <v>5198273414.264</v>
      </c>
      <c r="Z12" s="673">
        <f t="shared" si="0"/>
        <v>7475199024.76</v>
      </c>
      <c r="AA12" s="480"/>
      <c r="AB12" s="480"/>
    </row>
    <row r="13" spans="2:26" ht="17.25" outlineLevel="1" thickBot="1">
      <c r="B13" s="8" t="s">
        <v>157</v>
      </c>
      <c r="C13" s="736" t="s">
        <v>705</v>
      </c>
      <c r="D13" s="737" t="s">
        <v>706</v>
      </c>
      <c r="E13" s="783">
        <v>529457943.592</v>
      </c>
      <c r="F13" s="784">
        <v>529457943.592</v>
      </c>
      <c r="G13" s="785"/>
      <c r="H13" s="786">
        <v>36080717</v>
      </c>
      <c r="I13" s="784">
        <v>13173984</v>
      </c>
      <c r="J13" s="787"/>
      <c r="K13" s="788">
        <v>22906733</v>
      </c>
      <c r="L13" s="784">
        <f aca="true" t="shared" si="1" ref="L13:L45">M13+N13</f>
        <v>119071743.67999999</v>
      </c>
      <c r="M13" s="784">
        <f>M16+M19+M22+M29</f>
        <v>119071743.67999999</v>
      </c>
      <c r="N13" s="789"/>
      <c r="O13" s="783">
        <v>1970187</v>
      </c>
      <c r="P13" s="784"/>
      <c r="Q13" s="789">
        <v>1970187</v>
      </c>
      <c r="R13" s="790"/>
      <c r="S13" s="1169">
        <f aca="true" t="shared" si="2" ref="S13:S56">E13+H13+L13+O13+R13</f>
        <v>686580591.272</v>
      </c>
      <c r="T13" s="248"/>
      <c r="U13" s="249"/>
      <c r="V13" s="281"/>
      <c r="W13" s="272"/>
      <c r="X13" s="282"/>
      <c r="Y13" s="281"/>
      <c r="Z13" s="283"/>
    </row>
    <row r="14" spans="2:26" ht="17.25" outlineLevel="1" thickBot="1">
      <c r="B14" s="8" t="s">
        <v>166</v>
      </c>
      <c r="C14" s="744" t="s">
        <v>22</v>
      </c>
      <c r="D14" s="745" t="s">
        <v>707</v>
      </c>
      <c r="E14" s="783">
        <v>441402</v>
      </c>
      <c r="F14" s="784">
        <v>441402</v>
      </c>
      <c r="G14" s="791"/>
      <c r="H14" s="792">
        <v>2533736</v>
      </c>
      <c r="I14" s="793"/>
      <c r="J14" s="791"/>
      <c r="K14" s="789">
        <v>2533736</v>
      </c>
      <c r="L14" s="793">
        <f t="shared" si="1"/>
        <v>11657963</v>
      </c>
      <c r="M14" s="784">
        <f>M17+M20+M27+M30</f>
        <v>11657963</v>
      </c>
      <c r="N14" s="789"/>
      <c r="O14" s="783"/>
      <c r="P14" s="784"/>
      <c r="Q14" s="789"/>
      <c r="R14" s="794"/>
      <c r="S14" s="1169">
        <f t="shared" si="2"/>
        <v>14633101</v>
      </c>
      <c r="T14" s="250"/>
      <c r="U14" s="249"/>
      <c r="V14" s="281"/>
      <c r="W14" s="272"/>
      <c r="X14" s="282"/>
      <c r="Y14" s="281"/>
      <c r="Z14" s="283"/>
    </row>
    <row r="15" spans="2:26" ht="21.75" thickBot="1">
      <c r="B15" s="8" t="s">
        <v>171</v>
      </c>
      <c r="C15" s="742" t="s">
        <v>27</v>
      </c>
      <c r="D15" s="743" t="s">
        <v>708</v>
      </c>
      <c r="E15" s="792">
        <v>370177844.164</v>
      </c>
      <c r="F15" s="795">
        <v>370177844.164</v>
      </c>
      <c r="G15" s="796"/>
      <c r="H15" s="797">
        <v>10371264</v>
      </c>
      <c r="I15" s="798"/>
      <c r="J15" s="799"/>
      <c r="K15" s="793">
        <v>10371264</v>
      </c>
      <c r="L15" s="798">
        <f t="shared" si="1"/>
        <v>56298988.992</v>
      </c>
      <c r="M15" s="795">
        <f>M16+M17</f>
        <v>56298988.992</v>
      </c>
      <c r="N15" s="793"/>
      <c r="O15" s="792">
        <v>1970187</v>
      </c>
      <c r="P15" s="795"/>
      <c r="Q15" s="793">
        <v>1970187</v>
      </c>
      <c r="R15" s="796"/>
      <c r="S15" s="1169">
        <f t="shared" si="2"/>
        <v>438818284.15599996</v>
      </c>
      <c r="T15" s="288"/>
      <c r="U15" s="289"/>
      <c r="V15" s="290"/>
      <c r="W15" s="291"/>
      <c r="X15" s="292"/>
      <c r="Y15" s="290"/>
      <c r="Z15" s="293"/>
    </row>
    <row r="16" spans="2:26" ht="17.25" outlineLevel="1" thickBot="1">
      <c r="B16" s="8" t="s">
        <v>158</v>
      </c>
      <c r="C16" s="736" t="s">
        <v>19</v>
      </c>
      <c r="D16" s="737" t="s">
        <v>709</v>
      </c>
      <c r="E16" s="800">
        <v>369736442.164</v>
      </c>
      <c r="F16" s="801">
        <v>369736442.164</v>
      </c>
      <c r="G16" s="802"/>
      <c r="H16" s="800">
        <v>7837528</v>
      </c>
      <c r="I16" s="801"/>
      <c r="J16" s="803"/>
      <c r="K16" s="802">
        <v>7837528</v>
      </c>
      <c r="L16" s="801">
        <f t="shared" si="1"/>
        <v>44641025.992</v>
      </c>
      <c r="M16" s="801">
        <f>ОДХnew!C12/1000+ОУ!B6+ОУ!B7+ОУ!B9+ОУ!B10+ОУ!B11</f>
        <v>44641025.992</v>
      </c>
      <c r="N16" s="802"/>
      <c r="O16" s="804">
        <v>1970187</v>
      </c>
      <c r="P16" s="801"/>
      <c r="Q16" s="802">
        <v>1970187</v>
      </c>
      <c r="R16" s="805"/>
      <c r="S16" s="1169">
        <f t="shared" si="2"/>
        <v>424185183.15599996</v>
      </c>
      <c r="T16" s="298"/>
      <c r="U16" s="299"/>
      <c r="V16" s="300"/>
      <c r="W16" s="301"/>
      <c r="X16" s="302"/>
      <c r="Y16" s="300"/>
      <c r="Z16" s="303"/>
    </row>
    <row r="17" spans="2:26" ht="17.25" outlineLevel="1" thickBot="1">
      <c r="B17" s="8" t="s">
        <v>167</v>
      </c>
      <c r="C17" s="744" t="s">
        <v>710</v>
      </c>
      <c r="D17" s="745" t="s">
        <v>711</v>
      </c>
      <c r="E17" s="804">
        <v>441402</v>
      </c>
      <c r="F17" s="806">
        <v>441402</v>
      </c>
      <c r="G17" s="807"/>
      <c r="H17" s="808">
        <v>2533736</v>
      </c>
      <c r="I17" s="809"/>
      <c r="J17" s="807"/>
      <c r="K17" s="802">
        <v>2533736</v>
      </c>
      <c r="L17" s="809">
        <f t="shared" si="1"/>
        <v>11657963</v>
      </c>
      <c r="M17" s="801">
        <f>ОУ!B8</f>
        <v>11657963</v>
      </c>
      <c r="N17" s="802"/>
      <c r="O17" s="804"/>
      <c r="P17" s="801"/>
      <c r="Q17" s="802"/>
      <c r="R17" s="810"/>
      <c r="S17" s="1169">
        <f t="shared" si="2"/>
        <v>14633101</v>
      </c>
      <c r="T17" s="305"/>
      <c r="U17" s="299"/>
      <c r="V17" s="300"/>
      <c r="W17" s="301"/>
      <c r="X17" s="302"/>
      <c r="Y17" s="300"/>
      <c r="Z17" s="303"/>
    </row>
    <row r="18" spans="2:26" ht="23.25" thickBot="1">
      <c r="B18" s="8" t="s">
        <v>172</v>
      </c>
      <c r="C18" s="736" t="s">
        <v>28</v>
      </c>
      <c r="D18" s="737" t="s">
        <v>712</v>
      </c>
      <c r="E18" s="804">
        <v>15801267.945</v>
      </c>
      <c r="F18" s="801">
        <v>15801267.945</v>
      </c>
      <c r="G18" s="807"/>
      <c r="H18" s="804"/>
      <c r="I18" s="802"/>
      <c r="J18" s="807"/>
      <c r="K18" s="802"/>
      <c r="L18" s="802"/>
      <c r="M18" s="801"/>
      <c r="N18" s="802"/>
      <c r="O18" s="804"/>
      <c r="P18" s="801"/>
      <c r="Q18" s="802"/>
      <c r="R18" s="810"/>
      <c r="S18" s="1169">
        <f t="shared" si="2"/>
        <v>15801267.945</v>
      </c>
      <c r="T18" s="305"/>
      <c r="U18" s="299"/>
      <c r="V18" s="300"/>
      <c r="W18" s="301"/>
      <c r="X18" s="302"/>
      <c r="Y18" s="300"/>
      <c r="Z18" s="303"/>
    </row>
    <row r="19" spans="2:26" ht="17.25" outlineLevel="1" thickBot="1">
      <c r="B19" s="8" t="s">
        <v>159</v>
      </c>
      <c r="C19" s="742" t="s">
        <v>20</v>
      </c>
      <c r="D19" s="743" t="s">
        <v>713</v>
      </c>
      <c r="E19" s="804">
        <v>15801267.945</v>
      </c>
      <c r="F19" s="801">
        <v>15801267.945</v>
      </c>
      <c r="G19" s="807"/>
      <c r="H19" s="804"/>
      <c r="I19" s="802"/>
      <c r="J19" s="807"/>
      <c r="K19" s="802"/>
      <c r="L19" s="802"/>
      <c r="M19" s="801"/>
      <c r="N19" s="802"/>
      <c r="O19" s="804"/>
      <c r="P19" s="801"/>
      <c r="Q19" s="802"/>
      <c r="R19" s="810"/>
      <c r="S19" s="1169">
        <f t="shared" si="2"/>
        <v>15801267.945</v>
      </c>
      <c r="T19" s="305"/>
      <c r="U19" s="299"/>
      <c r="V19" s="300"/>
      <c r="W19" s="301"/>
      <c r="X19" s="302"/>
      <c r="Y19" s="300"/>
      <c r="Z19" s="303"/>
    </row>
    <row r="20" spans="2:26" ht="17.25" outlineLevel="1" thickBot="1">
      <c r="B20" s="8" t="s">
        <v>168</v>
      </c>
      <c r="C20" s="736" t="s">
        <v>23</v>
      </c>
      <c r="D20" s="737" t="s">
        <v>714</v>
      </c>
      <c r="E20" s="804"/>
      <c r="F20" s="801"/>
      <c r="G20" s="807"/>
      <c r="H20" s="804"/>
      <c r="I20" s="802"/>
      <c r="J20" s="807"/>
      <c r="K20" s="802"/>
      <c r="L20" s="802"/>
      <c r="M20" s="801"/>
      <c r="N20" s="802"/>
      <c r="O20" s="804"/>
      <c r="P20" s="801"/>
      <c r="Q20" s="802"/>
      <c r="R20" s="810"/>
      <c r="S20" s="1169">
        <f t="shared" si="2"/>
        <v>0</v>
      </c>
      <c r="T20" s="305"/>
      <c r="U20" s="299"/>
      <c r="V20" s="300"/>
      <c r="W20" s="301"/>
      <c r="X20" s="302"/>
      <c r="Y20" s="300"/>
      <c r="Z20" s="303"/>
    </row>
    <row r="21" spans="2:26" ht="23.25" thickBot="1">
      <c r="B21" s="8" t="s">
        <v>173</v>
      </c>
      <c r="C21" s="750" t="s">
        <v>29</v>
      </c>
      <c r="D21" s="751" t="s">
        <v>715</v>
      </c>
      <c r="E21" s="804">
        <v>143920233.483</v>
      </c>
      <c r="F21" s="801">
        <v>143920233.483</v>
      </c>
      <c r="G21" s="807"/>
      <c r="H21" s="804">
        <v>28243189</v>
      </c>
      <c r="I21" s="802">
        <v>13173984</v>
      </c>
      <c r="J21" s="807"/>
      <c r="K21" s="802">
        <v>15069205</v>
      </c>
      <c r="L21" s="802">
        <f t="shared" si="1"/>
        <v>74430717.688</v>
      </c>
      <c r="M21" s="801">
        <f>M22+M27</f>
        <v>74430717.688</v>
      </c>
      <c r="N21" s="802"/>
      <c r="O21" s="804"/>
      <c r="P21" s="801"/>
      <c r="Q21" s="802"/>
      <c r="R21" s="810"/>
      <c r="S21" s="1169">
        <f t="shared" si="2"/>
        <v>246594140.171</v>
      </c>
      <c r="T21" s="305"/>
      <c r="U21" s="299"/>
      <c r="V21" s="300"/>
      <c r="W21" s="301"/>
      <c r="X21" s="302"/>
      <c r="Y21" s="300"/>
      <c r="Z21" s="303"/>
    </row>
    <row r="22" spans="2:26" ht="17.25" outlineLevel="1" thickBot="1">
      <c r="B22" s="8" t="s">
        <v>160</v>
      </c>
      <c r="C22" s="742" t="s">
        <v>716</v>
      </c>
      <c r="D22" s="743" t="s">
        <v>717</v>
      </c>
      <c r="E22" s="804">
        <v>143920233.483</v>
      </c>
      <c r="F22" s="801">
        <v>143920233.483</v>
      </c>
      <c r="G22" s="807"/>
      <c r="H22" s="804">
        <v>28243189</v>
      </c>
      <c r="I22" s="802">
        <v>13173984</v>
      </c>
      <c r="J22" s="807"/>
      <c r="K22" s="802">
        <v>15069205</v>
      </c>
      <c r="L22" s="802">
        <f t="shared" si="1"/>
        <v>74430717.688</v>
      </c>
      <c r="M22" s="801">
        <f>M23+M24+M25+M26</f>
        <v>74430717.688</v>
      </c>
      <c r="N22" s="802"/>
      <c r="O22" s="804"/>
      <c r="P22" s="801"/>
      <c r="Q22" s="802"/>
      <c r="R22" s="810"/>
      <c r="S22" s="1169">
        <f t="shared" si="2"/>
        <v>246594140.171</v>
      </c>
      <c r="T22" s="305"/>
      <c r="U22" s="299"/>
      <c r="V22" s="300"/>
      <c r="W22" s="301"/>
      <c r="X22" s="302"/>
      <c r="Y22" s="300"/>
      <c r="Z22" s="303"/>
    </row>
    <row r="23" spans="2:26" ht="23.25" thickBot="1">
      <c r="B23" s="8" t="s">
        <v>161</v>
      </c>
      <c r="C23" s="752" t="s">
        <v>126</v>
      </c>
      <c r="D23" s="749" t="s">
        <v>718</v>
      </c>
      <c r="E23" s="804">
        <v>107800535.406</v>
      </c>
      <c r="F23" s="801">
        <v>107800535.406</v>
      </c>
      <c r="G23" s="807"/>
      <c r="H23" s="804">
        <v>11756586</v>
      </c>
      <c r="I23" s="802">
        <v>8424486.052</v>
      </c>
      <c r="J23" s="807"/>
      <c r="K23" s="802">
        <v>3332099.948</v>
      </c>
      <c r="L23" s="802">
        <f t="shared" si="1"/>
        <v>25950660</v>
      </c>
      <c r="M23" s="801">
        <f>ОУ!B12</f>
        <v>25950660</v>
      </c>
      <c r="N23" s="802"/>
      <c r="O23" s="804"/>
      <c r="P23" s="801"/>
      <c r="Q23" s="802"/>
      <c r="R23" s="810"/>
      <c r="S23" s="1169">
        <f t="shared" si="2"/>
        <v>145507781.40600002</v>
      </c>
      <c r="T23" s="305"/>
      <c r="U23" s="299"/>
      <c r="V23" s="300"/>
      <c r="W23" s="301"/>
      <c r="X23" s="302"/>
      <c r="Y23" s="300"/>
      <c r="Z23" s="303"/>
    </row>
    <row r="24" spans="2:26" ht="17.25" thickBot="1">
      <c r="B24" s="8" t="s">
        <v>162</v>
      </c>
      <c r="C24" s="736" t="s">
        <v>127</v>
      </c>
      <c r="D24" s="737" t="s">
        <v>719</v>
      </c>
      <c r="E24" s="792"/>
      <c r="F24" s="795"/>
      <c r="G24" s="811"/>
      <c r="H24" s="792">
        <v>3001953</v>
      </c>
      <c r="I24" s="793">
        <v>2151127.137</v>
      </c>
      <c r="J24" s="811"/>
      <c r="K24" s="793">
        <v>850825.863</v>
      </c>
      <c r="L24" s="793">
        <f t="shared" si="1"/>
        <v>25293702</v>
      </c>
      <c r="M24" s="795">
        <f>ОУ!B14</f>
        <v>25293702</v>
      </c>
      <c r="N24" s="793"/>
      <c r="O24" s="792"/>
      <c r="P24" s="795"/>
      <c r="Q24" s="793"/>
      <c r="R24" s="812"/>
      <c r="S24" s="1169">
        <f t="shared" si="2"/>
        <v>28295655</v>
      </c>
      <c r="T24" s="307"/>
      <c r="U24" s="289"/>
      <c r="V24" s="290"/>
      <c r="W24" s="291"/>
      <c r="X24" s="292"/>
      <c r="Y24" s="290"/>
      <c r="Z24" s="293"/>
    </row>
    <row r="25" spans="2:26" ht="17.25" thickBot="1">
      <c r="B25" s="8" t="s">
        <v>163</v>
      </c>
      <c r="C25" s="738" t="s">
        <v>128</v>
      </c>
      <c r="D25" s="739" t="s">
        <v>720</v>
      </c>
      <c r="E25" s="804">
        <v>36119698.076</v>
      </c>
      <c r="F25" s="801">
        <v>36119698.076</v>
      </c>
      <c r="G25" s="807"/>
      <c r="H25" s="804">
        <v>3626093</v>
      </c>
      <c r="I25" s="802">
        <v>2598370.811</v>
      </c>
      <c r="J25" s="807"/>
      <c r="K25" s="802">
        <v>1027722.189</v>
      </c>
      <c r="L25" s="802">
        <f t="shared" si="1"/>
        <v>12820663</v>
      </c>
      <c r="M25" s="801">
        <f>ОУ!B13</f>
        <v>12820663</v>
      </c>
      <c r="N25" s="802"/>
      <c r="O25" s="804"/>
      <c r="P25" s="801"/>
      <c r="Q25" s="802"/>
      <c r="R25" s="810"/>
      <c r="S25" s="1169">
        <f t="shared" si="2"/>
        <v>52566454.076</v>
      </c>
      <c r="T25" s="305"/>
      <c r="U25" s="299"/>
      <c r="V25" s="300"/>
      <c r="W25" s="301"/>
      <c r="X25" s="302"/>
      <c r="Y25" s="300"/>
      <c r="Z25" s="303"/>
    </row>
    <row r="26" spans="2:26" ht="21.75" thickBot="1">
      <c r="B26" s="8" t="s">
        <v>164</v>
      </c>
      <c r="C26" s="740" t="s">
        <v>304</v>
      </c>
      <c r="D26" s="741" t="s">
        <v>721</v>
      </c>
      <c r="E26" s="792"/>
      <c r="F26" s="795"/>
      <c r="G26" s="811"/>
      <c r="H26" s="792">
        <v>9858557</v>
      </c>
      <c r="I26" s="793"/>
      <c r="J26" s="811"/>
      <c r="K26" s="793">
        <v>9858557</v>
      </c>
      <c r="L26" s="793">
        <f t="shared" si="1"/>
        <v>10365692.688</v>
      </c>
      <c r="M26" s="795">
        <f>ОДХnew!C9/1000</f>
        <v>10365692.688</v>
      </c>
      <c r="N26" s="793"/>
      <c r="O26" s="792"/>
      <c r="P26" s="795"/>
      <c r="Q26" s="793"/>
      <c r="R26" s="812"/>
      <c r="S26" s="1169">
        <f t="shared" si="2"/>
        <v>20224249.688</v>
      </c>
      <c r="T26" s="307"/>
      <c r="U26" s="289"/>
      <c r="V26" s="290"/>
      <c r="W26" s="291"/>
      <c r="X26" s="292"/>
      <c r="Y26" s="290"/>
      <c r="Z26" s="293"/>
    </row>
    <row r="27" spans="2:26" ht="17.25" outlineLevel="1" thickBot="1">
      <c r="B27" s="8" t="s">
        <v>169</v>
      </c>
      <c r="C27" s="742" t="s">
        <v>24</v>
      </c>
      <c r="D27" s="743" t="s">
        <v>722</v>
      </c>
      <c r="E27" s="804"/>
      <c r="F27" s="801"/>
      <c r="G27" s="807"/>
      <c r="H27" s="804"/>
      <c r="I27" s="802"/>
      <c r="J27" s="807"/>
      <c r="K27" s="802"/>
      <c r="L27" s="802"/>
      <c r="M27" s="801"/>
      <c r="N27" s="802"/>
      <c r="O27" s="804"/>
      <c r="P27" s="801"/>
      <c r="Q27" s="802"/>
      <c r="R27" s="810"/>
      <c r="S27" s="1169">
        <f t="shared" si="2"/>
        <v>0</v>
      </c>
      <c r="T27" s="305"/>
      <c r="U27" s="299"/>
      <c r="V27" s="300"/>
      <c r="W27" s="301"/>
      <c r="X27" s="302"/>
      <c r="Y27" s="300"/>
      <c r="Z27" s="303"/>
    </row>
    <row r="28" spans="2:26" ht="17.25" thickBot="1">
      <c r="B28" s="8" t="s">
        <v>197</v>
      </c>
      <c r="C28" s="736" t="s">
        <v>30</v>
      </c>
      <c r="D28" s="737" t="s">
        <v>723</v>
      </c>
      <c r="E28" s="813"/>
      <c r="F28" s="814"/>
      <c r="G28" s="815"/>
      <c r="H28" s="813"/>
      <c r="I28" s="816"/>
      <c r="J28" s="815"/>
      <c r="K28" s="816"/>
      <c r="L28" s="816"/>
      <c r="M28" s="814"/>
      <c r="N28" s="816"/>
      <c r="O28" s="813"/>
      <c r="P28" s="814"/>
      <c r="Q28" s="816"/>
      <c r="R28" s="817"/>
      <c r="S28" s="1169">
        <f t="shared" si="2"/>
        <v>0</v>
      </c>
      <c r="T28" s="309"/>
      <c r="U28" s="310"/>
      <c r="V28" s="311"/>
      <c r="W28" s="312"/>
      <c r="X28" s="313"/>
      <c r="Y28" s="311"/>
      <c r="Z28" s="314"/>
    </row>
    <row r="29" spans="2:26" ht="17.25" outlineLevel="1" thickBot="1">
      <c r="B29" s="8" t="s">
        <v>165</v>
      </c>
      <c r="C29" s="744" t="s">
        <v>21</v>
      </c>
      <c r="D29" s="745" t="s">
        <v>724</v>
      </c>
      <c r="E29" s="804"/>
      <c r="F29" s="801"/>
      <c r="G29" s="807"/>
      <c r="H29" s="804"/>
      <c r="I29" s="802"/>
      <c r="J29" s="807"/>
      <c r="K29" s="802"/>
      <c r="L29" s="802"/>
      <c r="M29" s="801"/>
      <c r="N29" s="802"/>
      <c r="O29" s="804"/>
      <c r="P29" s="801"/>
      <c r="Q29" s="802"/>
      <c r="R29" s="810"/>
      <c r="S29" s="1169">
        <f t="shared" si="2"/>
        <v>0</v>
      </c>
      <c r="T29" s="305"/>
      <c r="U29" s="299"/>
      <c r="V29" s="300"/>
      <c r="W29" s="301"/>
      <c r="X29" s="302"/>
      <c r="Y29" s="300"/>
      <c r="Z29" s="303"/>
    </row>
    <row r="30" spans="2:26" ht="17.25" outlineLevel="1" thickBot="1">
      <c r="B30" s="8" t="s">
        <v>170</v>
      </c>
      <c r="C30" s="742" t="s">
        <v>25</v>
      </c>
      <c r="D30" s="743" t="s">
        <v>725</v>
      </c>
      <c r="E30" s="792"/>
      <c r="F30" s="795"/>
      <c r="G30" s="811"/>
      <c r="H30" s="792"/>
      <c r="I30" s="793"/>
      <c r="J30" s="811"/>
      <c r="K30" s="793"/>
      <c r="L30" s="793"/>
      <c r="M30" s="795"/>
      <c r="N30" s="793"/>
      <c r="O30" s="792"/>
      <c r="P30" s="795"/>
      <c r="Q30" s="793"/>
      <c r="R30" s="812"/>
      <c r="S30" s="1169">
        <f t="shared" si="2"/>
        <v>0</v>
      </c>
      <c r="T30" s="307"/>
      <c r="U30" s="289"/>
      <c r="V30" s="290"/>
      <c r="W30" s="291"/>
      <c r="X30" s="292"/>
      <c r="Y30" s="290"/>
      <c r="Z30" s="293"/>
    </row>
    <row r="31" spans="2:26" ht="17.25" thickBot="1">
      <c r="B31" s="8" t="s">
        <v>196</v>
      </c>
      <c r="C31" s="736" t="s">
        <v>726</v>
      </c>
      <c r="D31" s="737" t="s">
        <v>727</v>
      </c>
      <c r="E31" s="783">
        <v>249637.918</v>
      </c>
      <c r="F31" s="784">
        <v>249637.918</v>
      </c>
      <c r="G31" s="791"/>
      <c r="H31" s="783"/>
      <c r="I31" s="789"/>
      <c r="J31" s="791"/>
      <c r="K31" s="789"/>
      <c r="L31" s="789">
        <f t="shared" si="1"/>
        <v>367533</v>
      </c>
      <c r="M31" s="784">
        <f>M32+M33+M34+M35</f>
        <v>367533</v>
      </c>
      <c r="N31" s="789"/>
      <c r="O31" s="783"/>
      <c r="P31" s="818"/>
      <c r="Q31" s="789"/>
      <c r="R31" s="794"/>
      <c r="S31" s="1169">
        <f t="shared" si="2"/>
        <v>617170.9180000001</v>
      </c>
      <c r="T31" s="250"/>
      <c r="U31" s="249"/>
      <c r="V31" s="281"/>
      <c r="W31" s="272"/>
      <c r="X31" s="282"/>
      <c r="Y31" s="281"/>
      <c r="Z31" s="283"/>
    </row>
    <row r="32" spans="2:26" ht="23.25" thickBot="1">
      <c r="B32" s="8" t="s">
        <v>193</v>
      </c>
      <c r="C32" s="744" t="s">
        <v>31</v>
      </c>
      <c r="D32" s="745" t="s">
        <v>728</v>
      </c>
      <c r="E32" s="792"/>
      <c r="F32" s="795"/>
      <c r="G32" s="811"/>
      <c r="H32" s="792"/>
      <c r="I32" s="793"/>
      <c r="J32" s="811"/>
      <c r="K32" s="793"/>
      <c r="L32" s="793">
        <f t="shared" si="1"/>
        <v>367533</v>
      </c>
      <c r="M32" s="795">
        <f>ОУ!B17+ОУ!B18+ОУ!B19+ОУ!B22</f>
        <v>367533</v>
      </c>
      <c r="N32" s="793"/>
      <c r="O32" s="792"/>
      <c r="P32" s="795"/>
      <c r="Q32" s="793"/>
      <c r="R32" s="812"/>
      <c r="S32" s="1169">
        <f t="shared" si="2"/>
        <v>367533</v>
      </c>
      <c r="T32" s="307"/>
      <c r="U32" s="289"/>
      <c r="V32" s="290"/>
      <c r="W32" s="291"/>
      <c r="X32" s="292"/>
      <c r="Y32" s="290"/>
      <c r="Z32" s="293"/>
    </row>
    <row r="33" spans="2:26" ht="23.25" thickBot="1">
      <c r="B33" s="8" t="s">
        <v>194</v>
      </c>
      <c r="C33" s="736" t="s">
        <v>32</v>
      </c>
      <c r="D33" s="737" t="s">
        <v>729</v>
      </c>
      <c r="E33" s="804"/>
      <c r="F33" s="801"/>
      <c r="G33" s="807"/>
      <c r="H33" s="804"/>
      <c r="I33" s="802"/>
      <c r="J33" s="807"/>
      <c r="K33" s="802"/>
      <c r="L33" s="802"/>
      <c r="M33" s="801"/>
      <c r="N33" s="802"/>
      <c r="O33" s="804"/>
      <c r="P33" s="801"/>
      <c r="Q33" s="802"/>
      <c r="R33" s="810"/>
      <c r="S33" s="1169">
        <f t="shared" si="2"/>
        <v>0</v>
      </c>
      <c r="T33" s="305"/>
      <c r="U33" s="299"/>
      <c r="V33" s="300"/>
      <c r="W33" s="301"/>
      <c r="X33" s="302"/>
      <c r="Y33" s="300"/>
      <c r="Z33" s="303"/>
    </row>
    <row r="34" spans="2:26" ht="21.75" thickBot="1">
      <c r="B34" s="8" t="s">
        <v>195</v>
      </c>
      <c r="C34" s="742" t="s">
        <v>33</v>
      </c>
      <c r="D34" s="743" t="s">
        <v>730</v>
      </c>
      <c r="E34" s="804"/>
      <c r="F34" s="801"/>
      <c r="G34" s="807"/>
      <c r="H34" s="804"/>
      <c r="I34" s="802"/>
      <c r="J34" s="807"/>
      <c r="K34" s="802"/>
      <c r="L34" s="802"/>
      <c r="M34" s="801"/>
      <c r="N34" s="802"/>
      <c r="O34" s="804"/>
      <c r="P34" s="801"/>
      <c r="Q34" s="802"/>
      <c r="R34" s="810"/>
      <c r="S34" s="1169">
        <f t="shared" si="2"/>
        <v>0</v>
      </c>
      <c r="T34" s="305"/>
      <c r="U34" s="299"/>
      <c r="V34" s="300"/>
      <c r="W34" s="301"/>
      <c r="X34" s="302"/>
      <c r="Y34" s="300"/>
      <c r="Z34" s="303"/>
    </row>
    <row r="35" spans="2:26" ht="17.25" thickBot="1">
      <c r="B35" s="8" t="s">
        <v>199</v>
      </c>
      <c r="C35" s="736" t="s">
        <v>34</v>
      </c>
      <c r="D35" s="737" t="s">
        <v>731</v>
      </c>
      <c r="E35" s="792"/>
      <c r="F35" s="795"/>
      <c r="G35" s="811"/>
      <c r="H35" s="792"/>
      <c r="I35" s="793"/>
      <c r="J35" s="811"/>
      <c r="K35" s="793"/>
      <c r="L35" s="793"/>
      <c r="M35" s="795"/>
      <c r="N35" s="793"/>
      <c r="O35" s="792"/>
      <c r="P35" s="795"/>
      <c r="Q35" s="793"/>
      <c r="R35" s="812"/>
      <c r="S35" s="1169">
        <f t="shared" si="2"/>
        <v>0</v>
      </c>
      <c r="T35" s="307"/>
      <c r="U35" s="289"/>
      <c r="V35" s="290"/>
      <c r="W35" s="291"/>
      <c r="X35" s="292"/>
      <c r="Y35" s="290"/>
      <c r="Z35" s="293"/>
    </row>
    <row r="36" spans="2:26" ht="17.25" thickBot="1">
      <c r="B36" s="8" t="s">
        <v>174</v>
      </c>
      <c r="C36" s="750" t="s">
        <v>732</v>
      </c>
      <c r="D36" s="751" t="s">
        <v>733</v>
      </c>
      <c r="E36" s="783">
        <v>24564365.241</v>
      </c>
      <c r="F36" s="784">
        <v>24564365.241</v>
      </c>
      <c r="G36" s="791"/>
      <c r="H36" s="783"/>
      <c r="I36" s="789"/>
      <c r="J36" s="791"/>
      <c r="K36" s="789"/>
      <c r="L36" s="789">
        <f t="shared" si="1"/>
        <v>41943468</v>
      </c>
      <c r="M36" s="784">
        <f>ОУ!B15</f>
        <v>41943468</v>
      </c>
      <c r="N36" s="789"/>
      <c r="O36" s="783"/>
      <c r="P36" s="784"/>
      <c r="Q36" s="789"/>
      <c r="R36" s="794"/>
      <c r="S36" s="1169">
        <f t="shared" si="2"/>
        <v>66507833.241</v>
      </c>
      <c r="T36" s="250"/>
      <c r="U36" s="249"/>
      <c r="V36" s="281"/>
      <c r="W36" s="272"/>
      <c r="X36" s="282"/>
      <c r="Y36" s="281"/>
      <c r="Z36" s="283"/>
    </row>
    <row r="37" spans="2:26" ht="17.25" thickBot="1">
      <c r="B37" s="8" t="s">
        <v>175</v>
      </c>
      <c r="C37" s="742" t="s">
        <v>35</v>
      </c>
      <c r="D37" s="743" t="s">
        <v>734</v>
      </c>
      <c r="E37" s="792"/>
      <c r="F37" s="795"/>
      <c r="G37" s="811"/>
      <c r="H37" s="792"/>
      <c r="I37" s="793"/>
      <c r="J37" s="811"/>
      <c r="K37" s="793"/>
      <c r="L37" s="793"/>
      <c r="M37" s="795"/>
      <c r="N37" s="793"/>
      <c r="O37" s="792"/>
      <c r="P37" s="795"/>
      <c r="Q37" s="793"/>
      <c r="R37" s="812"/>
      <c r="S37" s="1169">
        <f t="shared" si="2"/>
        <v>0</v>
      </c>
      <c r="T37" s="307"/>
      <c r="U37" s="289"/>
      <c r="V37" s="290"/>
      <c r="W37" s="291"/>
      <c r="X37" s="292"/>
      <c r="Y37" s="290"/>
      <c r="Z37" s="293"/>
    </row>
    <row r="38" spans="2:26" ht="17.25" thickBot="1">
      <c r="B38" s="8" t="s">
        <v>176</v>
      </c>
      <c r="C38" s="752" t="s">
        <v>36</v>
      </c>
      <c r="D38" s="749" t="s">
        <v>735</v>
      </c>
      <c r="E38" s="804">
        <v>1536442</v>
      </c>
      <c r="F38" s="801">
        <v>1536442</v>
      </c>
      <c r="G38" s="807"/>
      <c r="H38" s="804"/>
      <c r="I38" s="802"/>
      <c r="J38" s="807"/>
      <c r="K38" s="802"/>
      <c r="L38" s="802"/>
      <c r="M38" s="801"/>
      <c r="N38" s="802"/>
      <c r="O38" s="804"/>
      <c r="P38" s="801"/>
      <c r="Q38" s="802"/>
      <c r="R38" s="810"/>
      <c r="S38" s="1169">
        <f t="shared" si="2"/>
        <v>1536442</v>
      </c>
      <c r="T38" s="305"/>
      <c r="U38" s="299"/>
      <c r="V38" s="300"/>
      <c r="W38" s="301"/>
      <c r="X38" s="302"/>
      <c r="Y38" s="300"/>
      <c r="Z38" s="303"/>
    </row>
    <row r="39" spans="2:26" ht="17.25" thickBot="1">
      <c r="B39" s="8" t="s">
        <v>177</v>
      </c>
      <c r="C39" s="736" t="s">
        <v>37</v>
      </c>
      <c r="D39" s="737" t="s">
        <v>736</v>
      </c>
      <c r="E39" s="792">
        <v>23027923.241</v>
      </c>
      <c r="F39" s="795">
        <v>23027923.241</v>
      </c>
      <c r="G39" s="811"/>
      <c r="H39" s="792"/>
      <c r="I39" s="793"/>
      <c r="J39" s="811"/>
      <c r="K39" s="793"/>
      <c r="L39" s="793"/>
      <c r="M39" s="795"/>
      <c r="N39" s="793"/>
      <c r="O39" s="792"/>
      <c r="P39" s="795"/>
      <c r="Q39" s="793"/>
      <c r="R39" s="812"/>
      <c r="S39" s="1169">
        <f t="shared" si="2"/>
        <v>23027923.241</v>
      </c>
      <c r="T39" s="307"/>
      <c r="U39" s="289"/>
      <c r="V39" s="290"/>
      <c r="W39" s="291"/>
      <c r="X39" s="292"/>
      <c r="Y39" s="290"/>
      <c r="Z39" s="293"/>
    </row>
    <row r="40" spans="2:26" ht="17.25" thickBot="1">
      <c r="B40" s="8" t="s">
        <v>178</v>
      </c>
      <c r="C40" s="738" t="s">
        <v>737</v>
      </c>
      <c r="D40" s="739" t="s">
        <v>738</v>
      </c>
      <c r="E40" s="783">
        <v>44131784.388</v>
      </c>
      <c r="F40" s="784">
        <v>44131784.388</v>
      </c>
      <c r="G40" s="791"/>
      <c r="H40" s="783"/>
      <c r="I40" s="789"/>
      <c r="J40" s="791"/>
      <c r="K40" s="789"/>
      <c r="L40" s="789">
        <f t="shared" si="1"/>
        <v>145253200</v>
      </c>
      <c r="M40" s="784">
        <f>M41+M45</f>
        <v>145253200</v>
      </c>
      <c r="N40" s="789"/>
      <c r="O40" s="783"/>
      <c r="P40" s="784"/>
      <c r="Q40" s="789"/>
      <c r="R40" s="794"/>
      <c r="S40" s="1169">
        <f t="shared" si="2"/>
        <v>189384984.388</v>
      </c>
      <c r="T40" s="250"/>
      <c r="U40" s="249"/>
      <c r="V40" s="281"/>
      <c r="W40" s="272"/>
      <c r="X40" s="282"/>
      <c r="Y40" s="281"/>
      <c r="Z40" s="283"/>
    </row>
    <row r="41" spans="2:26" ht="21.75" thickBot="1">
      <c r="B41" s="8" t="s">
        <v>179</v>
      </c>
      <c r="C41" s="740" t="s">
        <v>739</v>
      </c>
      <c r="D41" s="741" t="s">
        <v>740</v>
      </c>
      <c r="E41" s="792">
        <v>43535457.947</v>
      </c>
      <c r="F41" s="795">
        <v>43535457.947</v>
      </c>
      <c r="G41" s="811"/>
      <c r="H41" s="792"/>
      <c r="I41" s="793"/>
      <c r="J41" s="811"/>
      <c r="K41" s="793"/>
      <c r="L41" s="793">
        <f t="shared" si="1"/>
        <v>115335200</v>
      </c>
      <c r="M41" s="795">
        <f>'Розница ЛС'!K26*1000</f>
        <v>115335200</v>
      </c>
      <c r="N41" s="793"/>
      <c r="O41" s="792"/>
      <c r="P41" s="795"/>
      <c r="Q41" s="793"/>
      <c r="R41" s="812"/>
      <c r="S41" s="1169">
        <f t="shared" si="2"/>
        <v>158870657.947</v>
      </c>
      <c r="T41" s="307"/>
      <c r="U41" s="289"/>
      <c r="V41" s="290"/>
      <c r="W41" s="291"/>
      <c r="X41" s="292"/>
      <c r="Y41" s="290"/>
      <c r="Z41" s="293"/>
    </row>
    <row r="42" spans="2:26" ht="17.25" thickBot="1">
      <c r="B42" s="26" t="s">
        <v>180</v>
      </c>
      <c r="C42" s="742" t="s">
        <v>136</v>
      </c>
      <c r="D42" s="743" t="s">
        <v>741</v>
      </c>
      <c r="E42" s="804"/>
      <c r="F42" s="801"/>
      <c r="G42" s="807"/>
      <c r="H42" s="804"/>
      <c r="I42" s="802"/>
      <c r="J42" s="807"/>
      <c r="K42" s="802"/>
      <c r="L42" s="802"/>
      <c r="M42" s="801"/>
      <c r="N42" s="802"/>
      <c r="O42" s="804"/>
      <c r="P42" s="801"/>
      <c r="Q42" s="802"/>
      <c r="R42" s="810"/>
      <c r="S42" s="1169">
        <f t="shared" si="2"/>
        <v>0</v>
      </c>
      <c r="T42" s="305"/>
      <c r="U42" s="299"/>
      <c r="V42" s="300"/>
      <c r="W42" s="301"/>
      <c r="X42" s="302"/>
      <c r="Y42" s="300"/>
      <c r="Z42" s="303"/>
    </row>
    <row r="43" spans="2:26" ht="17.25" thickBot="1">
      <c r="B43" s="26" t="s">
        <v>181</v>
      </c>
      <c r="C43" s="736" t="s">
        <v>137</v>
      </c>
      <c r="D43" s="737" t="s">
        <v>742</v>
      </c>
      <c r="E43" s="792"/>
      <c r="F43" s="795"/>
      <c r="G43" s="811"/>
      <c r="H43" s="792"/>
      <c r="I43" s="793"/>
      <c r="J43" s="811"/>
      <c r="K43" s="793"/>
      <c r="L43" s="793"/>
      <c r="M43" s="795"/>
      <c r="N43" s="793"/>
      <c r="O43" s="792"/>
      <c r="P43" s="795"/>
      <c r="Q43" s="793"/>
      <c r="R43" s="812"/>
      <c r="S43" s="1169">
        <f t="shared" si="2"/>
        <v>0</v>
      </c>
      <c r="T43" s="307"/>
      <c r="U43" s="289"/>
      <c r="V43" s="290"/>
      <c r="W43" s="291"/>
      <c r="X43" s="292"/>
      <c r="Y43" s="290"/>
      <c r="Z43" s="293"/>
    </row>
    <row r="44" spans="2:26" ht="23.25" thickBot="1">
      <c r="B44" s="26" t="s">
        <v>182</v>
      </c>
      <c r="C44" s="744" t="s">
        <v>138</v>
      </c>
      <c r="D44" s="745" t="s">
        <v>743</v>
      </c>
      <c r="E44" s="804"/>
      <c r="F44" s="801"/>
      <c r="G44" s="807"/>
      <c r="H44" s="804"/>
      <c r="I44" s="802"/>
      <c r="J44" s="807"/>
      <c r="K44" s="802"/>
      <c r="L44" s="802"/>
      <c r="M44" s="801"/>
      <c r="N44" s="802"/>
      <c r="O44" s="804"/>
      <c r="P44" s="801"/>
      <c r="Q44" s="802"/>
      <c r="R44" s="810"/>
      <c r="S44" s="1169">
        <f t="shared" si="2"/>
        <v>0</v>
      </c>
      <c r="T44" s="305"/>
      <c r="U44" s="299"/>
      <c r="V44" s="300"/>
      <c r="W44" s="301"/>
      <c r="X44" s="302"/>
      <c r="Y44" s="300"/>
      <c r="Z44" s="303"/>
    </row>
    <row r="45" spans="2:26" ht="32.25" thickBot="1">
      <c r="B45" s="26" t="s">
        <v>183</v>
      </c>
      <c r="C45" s="742" t="s">
        <v>744</v>
      </c>
      <c r="D45" s="743" t="s">
        <v>745</v>
      </c>
      <c r="E45" s="792">
        <v>596326.441</v>
      </c>
      <c r="F45" s="795">
        <v>596326.441</v>
      </c>
      <c r="G45" s="811"/>
      <c r="H45" s="792"/>
      <c r="I45" s="793"/>
      <c r="J45" s="811"/>
      <c r="K45" s="793"/>
      <c r="L45" s="793">
        <f t="shared" si="1"/>
        <v>29918000</v>
      </c>
      <c r="M45" s="795">
        <f>'Розница ЛС'!K27*1000</f>
        <v>29918000</v>
      </c>
      <c r="N45" s="793"/>
      <c r="O45" s="792"/>
      <c r="P45" s="795"/>
      <c r="Q45" s="793"/>
      <c r="R45" s="812"/>
      <c r="S45" s="1169">
        <f t="shared" si="2"/>
        <v>30514326.441</v>
      </c>
      <c r="T45" s="307"/>
      <c r="U45" s="289"/>
      <c r="V45" s="290"/>
      <c r="W45" s="291"/>
      <c r="X45" s="292"/>
      <c r="Y45" s="290"/>
      <c r="Z45" s="293"/>
    </row>
    <row r="46" spans="2:26" ht="17.25" thickBot="1">
      <c r="B46" s="8" t="s">
        <v>184</v>
      </c>
      <c r="C46" s="736" t="s">
        <v>746</v>
      </c>
      <c r="D46" s="737" t="s">
        <v>747</v>
      </c>
      <c r="E46" s="783">
        <v>36062334.522</v>
      </c>
      <c r="F46" s="784">
        <v>36062334.522</v>
      </c>
      <c r="G46" s="791"/>
      <c r="H46" s="783"/>
      <c r="I46" s="789"/>
      <c r="J46" s="791"/>
      <c r="K46" s="789"/>
      <c r="L46" s="789"/>
      <c r="M46" s="784"/>
      <c r="N46" s="789"/>
      <c r="O46" s="783"/>
      <c r="P46" s="784"/>
      <c r="Q46" s="789"/>
      <c r="R46" s="790"/>
      <c r="S46" s="1169">
        <f t="shared" si="2"/>
        <v>36062334.522</v>
      </c>
      <c r="T46" s="250"/>
      <c r="U46" s="249"/>
      <c r="V46" s="281"/>
      <c r="W46" s="272"/>
      <c r="X46" s="282"/>
      <c r="Y46" s="281"/>
      <c r="Z46" s="283"/>
    </row>
    <row r="47" spans="2:26" ht="23.25" thickBot="1">
      <c r="B47" s="8" t="s">
        <v>185</v>
      </c>
      <c r="C47" s="744" t="s">
        <v>38</v>
      </c>
      <c r="D47" s="745" t="s">
        <v>748</v>
      </c>
      <c r="E47" s="819">
        <v>5644790.688</v>
      </c>
      <c r="F47" s="820">
        <v>5644790.688</v>
      </c>
      <c r="G47" s="821"/>
      <c r="H47" s="819"/>
      <c r="I47" s="822"/>
      <c r="J47" s="821"/>
      <c r="K47" s="822"/>
      <c r="L47" s="822"/>
      <c r="M47" s="820"/>
      <c r="N47" s="822"/>
      <c r="O47" s="819"/>
      <c r="P47" s="820"/>
      <c r="Q47" s="822"/>
      <c r="R47" s="823"/>
      <c r="S47" s="1169">
        <f t="shared" si="2"/>
        <v>5644790.688</v>
      </c>
      <c r="T47" s="316"/>
      <c r="U47" s="317"/>
      <c r="V47" s="318"/>
      <c r="W47" s="319"/>
      <c r="X47" s="320"/>
      <c r="Y47" s="318"/>
      <c r="Z47" s="321"/>
    </row>
    <row r="48" spans="2:26" ht="17.25" thickBot="1">
      <c r="B48" s="8" t="s">
        <v>186</v>
      </c>
      <c r="C48" s="736" t="s">
        <v>39</v>
      </c>
      <c r="D48" s="737" t="s">
        <v>749</v>
      </c>
      <c r="E48" s="792">
        <v>15677075.693</v>
      </c>
      <c r="F48" s="795">
        <v>15677075.693</v>
      </c>
      <c r="G48" s="811"/>
      <c r="H48" s="792"/>
      <c r="I48" s="793"/>
      <c r="J48" s="811"/>
      <c r="K48" s="793"/>
      <c r="L48" s="793"/>
      <c r="M48" s="795"/>
      <c r="N48" s="793"/>
      <c r="O48" s="792"/>
      <c r="P48" s="795"/>
      <c r="Q48" s="793"/>
      <c r="R48" s="812"/>
      <c r="S48" s="1169">
        <f t="shared" si="2"/>
        <v>15677075.693</v>
      </c>
      <c r="T48" s="307"/>
      <c r="U48" s="289"/>
      <c r="V48" s="290"/>
      <c r="W48" s="291"/>
      <c r="X48" s="292"/>
      <c r="Y48" s="290"/>
      <c r="Z48" s="293"/>
    </row>
    <row r="49" spans="2:26" ht="21.75" thickBot="1">
      <c r="B49" s="8" t="s">
        <v>187</v>
      </c>
      <c r="C49" s="742" t="s">
        <v>40</v>
      </c>
      <c r="D49" s="743" t="s">
        <v>750</v>
      </c>
      <c r="E49" s="804"/>
      <c r="F49" s="801"/>
      <c r="G49" s="807"/>
      <c r="H49" s="804"/>
      <c r="I49" s="802"/>
      <c r="J49" s="807"/>
      <c r="K49" s="802"/>
      <c r="L49" s="802"/>
      <c r="M49" s="801"/>
      <c r="N49" s="802"/>
      <c r="O49" s="804"/>
      <c r="P49" s="801"/>
      <c r="Q49" s="802"/>
      <c r="R49" s="810"/>
      <c r="S49" s="1169">
        <f t="shared" si="2"/>
        <v>0</v>
      </c>
      <c r="T49" s="305"/>
      <c r="U49" s="299"/>
      <c r="V49" s="300"/>
      <c r="W49" s="301"/>
      <c r="X49" s="302"/>
      <c r="Y49" s="300"/>
      <c r="Z49" s="303"/>
    </row>
    <row r="50" spans="2:26" ht="17.25" thickBot="1">
      <c r="B50" s="8" t="s">
        <v>188</v>
      </c>
      <c r="C50" s="736" t="s">
        <v>41</v>
      </c>
      <c r="D50" s="737" t="s">
        <v>751</v>
      </c>
      <c r="E50" s="792">
        <v>3202016.251</v>
      </c>
      <c r="F50" s="795">
        <v>3202016.251</v>
      </c>
      <c r="G50" s="811"/>
      <c r="H50" s="792"/>
      <c r="I50" s="793"/>
      <c r="J50" s="811"/>
      <c r="K50" s="793"/>
      <c r="L50" s="793"/>
      <c r="M50" s="795"/>
      <c r="N50" s="793"/>
      <c r="O50" s="792"/>
      <c r="P50" s="795"/>
      <c r="Q50" s="793"/>
      <c r="R50" s="812"/>
      <c r="S50" s="1169">
        <f t="shared" si="2"/>
        <v>3202016.251</v>
      </c>
      <c r="T50" s="307"/>
      <c r="U50" s="289"/>
      <c r="V50" s="290"/>
      <c r="W50" s="291"/>
      <c r="X50" s="292"/>
      <c r="Y50" s="290"/>
      <c r="Z50" s="293"/>
    </row>
    <row r="51" spans="2:26" ht="34.5" thickBot="1">
      <c r="B51" s="8" t="s">
        <v>189</v>
      </c>
      <c r="C51" s="750" t="s">
        <v>42</v>
      </c>
      <c r="D51" s="751" t="s">
        <v>752</v>
      </c>
      <c r="E51" s="804">
        <v>11538451.891</v>
      </c>
      <c r="F51" s="801">
        <v>11538451.891</v>
      </c>
      <c r="G51" s="807"/>
      <c r="H51" s="804"/>
      <c r="I51" s="802"/>
      <c r="J51" s="807"/>
      <c r="K51" s="802"/>
      <c r="L51" s="802"/>
      <c r="M51" s="801"/>
      <c r="N51" s="802"/>
      <c r="O51" s="804"/>
      <c r="P51" s="801"/>
      <c r="Q51" s="802"/>
      <c r="R51" s="810"/>
      <c r="S51" s="1169">
        <f t="shared" si="2"/>
        <v>11538451.891</v>
      </c>
      <c r="T51" s="305"/>
      <c r="U51" s="299"/>
      <c r="V51" s="300"/>
      <c r="W51" s="301"/>
      <c r="X51" s="302"/>
      <c r="Y51" s="300"/>
      <c r="Z51" s="303"/>
    </row>
    <row r="52" spans="2:26" ht="32.25" thickBot="1">
      <c r="B52" s="8" t="s">
        <v>198</v>
      </c>
      <c r="C52" s="742" t="s">
        <v>43</v>
      </c>
      <c r="D52" s="743" t="s">
        <v>753</v>
      </c>
      <c r="E52" s="824"/>
      <c r="F52" s="795"/>
      <c r="G52" s="811"/>
      <c r="H52" s="792"/>
      <c r="I52" s="793"/>
      <c r="J52" s="811"/>
      <c r="K52" s="793"/>
      <c r="L52" s="793"/>
      <c r="M52" s="795"/>
      <c r="N52" s="793"/>
      <c r="O52" s="792"/>
      <c r="P52" s="795"/>
      <c r="Q52" s="793"/>
      <c r="R52" s="812"/>
      <c r="S52" s="1169">
        <f t="shared" si="2"/>
        <v>0</v>
      </c>
      <c r="T52" s="307"/>
      <c r="U52" s="289"/>
      <c r="V52" s="290"/>
      <c r="W52" s="291"/>
      <c r="X52" s="292"/>
      <c r="Y52" s="290"/>
      <c r="Z52" s="293"/>
    </row>
    <row r="53" spans="2:26" ht="16.5" customHeight="1" thickBot="1">
      <c r="B53" s="8" t="s">
        <v>190</v>
      </c>
      <c r="C53" s="752" t="s">
        <v>754</v>
      </c>
      <c r="D53" s="749" t="s">
        <v>755</v>
      </c>
      <c r="E53" s="783">
        <v>17545045.819</v>
      </c>
      <c r="F53" s="784">
        <v>17545045.819</v>
      </c>
      <c r="G53" s="791"/>
      <c r="H53" s="783">
        <v>4811129</v>
      </c>
      <c r="I53" s="789">
        <v>4811129</v>
      </c>
      <c r="J53" s="791"/>
      <c r="K53" s="789"/>
      <c r="L53" s="789"/>
      <c r="M53" s="784"/>
      <c r="N53" s="789"/>
      <c r="O53" s="783"/>
      <c r="P53" s="784"/>
      <c r="Q53" s="789"/>
      <c r="R53" s="794"/>
      <c r="S53" s="1169">
        <f t="shared" si="2"/>
        <v>22356174.819</v>
      </c>
      <c r="T53" s="250"/>
      <c r="U53" s="249"/>
      <c r="V53" s="281"/>
      <c r="W53" s="272"/>
      <c r="X53" s="282"/>
      <c r="Y53" s="281"/>
      <c r="Z53" s="283"/>
    </row>
    <row r="54" spans="2:26" ht="23.25" thickBot="1">
      <c r="B54" s="8" t="s">
        <v>191</v>
      </c>
      <c r="C54" s="736" t="s">
        <v>756</v>
      </c>
      <c r="D54" s="737" t="s">
        <v>755</v>
      </c>
      <c r="E54" s="825">
        <v>17545045.819</v>
      </c>
      <c r="F54" s="798">
        <v>17545045.819</v>
      </c>
      <c r="G54" s="826"/>
      <c r="H54" s="819"/>
      <c r="I54" s="827"/>
      <c r="J54" s="828"/>
      <c r="K54" s="827"/>
      <c r="L54" s="827"/>
      <c r="M54" s="798"/>
      <c r="N54" s="827"/>
      <c r="O54" s="825"/>
      <c r="P54" s="798"/>
      <c r="Q54" s="827"/>
      <c r="R54" s="829"/>
      <c r="S54" s="1169">
        <f t="shared" si="2"/>
        <v>17545045.819</v>
      </c>
      <c r="T54" s="322"/>
      <c r="U54" s="323"/>
      <c r="V54" s="324"/>
      <c r="W54" s="325"/>
      <c r="X54" s="326"/>
      <c r="Y54" s="324"/>
      <c r="Z54" s="327"/>
    </row>
    <row r="55" spans="2:26" ht="30.75" customHeight="1" thickBot="1">
      <c r="B55" s="8" t="s">
        <v>192</v>
      </c>
      <c r="C55" s="738" t="s">
        <v>44</v>
      </c>
      <c r="D55" s="739" t="s">
        <v>757</v>
      </c>
      <c r="E55" s="830"/>
      <c r="F55" s="831"/>
      <c r="G55" s="832"/>
      <c r="H55" s="824">
        <v>4811129</v>
      </c>
      <c r="I55" s="833">
        <v>4811129</v>
      </c>
      <c r="J55" s="832"/>
      <c r="K55" s="833"/>
      <c r="L55" s="833"/>
      <c r="M55" s="834"/>
      <c r="N55" s="835"/>
      <c r="O55" s="836"/>
      <c r="P55" s="831"/>
      <c r="Q55" s="833"/>
      <c r="R55" s="837"/>
      <c r="S55" s="1169">
        <f t="shared" si="2"/>
        <v>4811129</v>
      </c>
      <c r="T55" s="328"/>
      <c r="U55" s="329"/>
      <c r="V55" s="330"/>
      <c r="W55" s="331"/>
      <c r="X55" s="332"/>
      <c r="Y55" s="330"/>
      <c r="Z55" s="333"/>
    </row>
    <row r="56" spans="2:26" ht="17.25" thickBot="1">
      <c r="B56" s="8" t="s">
        <v>305</v>
      </c>
      <c r="C56" s="740" t="s">
        <v>758</v>
      </c>
      <c r="D56" s="741" t="s">
        <v>759</v>
      </c>
      <c r="E56" s="824">
        <v>12447944.084</v>
      </c>
      <c r="F56" s="838">
        <v>12447944.084</v>
      </c>
      <c r="G56" s="839"/>
      <c r="H56" s="792"/>
      <c r="I56" s="793"/>
      <c r="J56" s="839"/>
      <c r="K56" s="788"/>
      <c r="L56" s="793"/>
      <c r="M56" s="838"/>
      <c r="N56" s="788"/>
      <c r="O56" s="824">
        <v>756089.094</v>
      </c>
      <c r="P56" s="838"/>
      <c r="Q56" s="788">
        <v>756089.094</v>
      </c>
      <c r="R56" s="812"/>
      <c r="S56" s="1169">
        <f t="shared" si="2"/>
        <v>13204033.178000001</v>
      </c>
      <c r="T56" s="334"/>
      <c r="U56" s="335"/>
      <c r="V56" s="336"/>
      <c r="W56" s="337"/>
      <c r="X56" s="338"/>
      <c r="Y56" s="336"/>
      <c r="Z56" s="339"/>
    </row>
    <row r="57" spans="2:26" s="1157" customFormat="1" ht="17.25" customHeight="1" thickBot="1">
      <c r="B57" s="1168" t="s">
        <v>200</v>
      </c>
      <c r="C57" s="742" t="s">
        <v>678</v>
      </c>
      <c r="D57" s="743"/>
      <c r="E57" s="1177">
        <v>664900457.564</v>
      </c>
      <c r="F57" s="1178">
        <v>664900457.564</v>
      </c>
      <c r="G57" s="1179"/>
      <c r="H57" s="1180">
        <v>43425582</v>
      </c>
      <c r="I57" s="1178">
        <v>17985113</v>
      </c>
      <c r="J57" s="1181"/>
      <c r="K57" s="1182">
        <v>25440469</v>
      </c>
      <c r="L57" s="1178">
        <f>L13+L14+L31+L36+L40+L46+L53+L56</f>
        <v>318293907.68</v>
      </c>
      <c r="M57" s="1178"/>
      <c r="N57" s="1182"/>
      <c r="O57" s="1177">
        <v>2726276.094</v>
      </c>
      <c r="P57" s="1178"/>
      <c r="Q57" s="1182">
        <v>2726276.094</v>
      </c>
      <c r="R57" s="1179"/>
      <c r="S57" s="1170">
        <f>E57+H57+L57+O57+R57</f>
        <v>1029346223.3379999</v>
      </c>
      <c r="T57" s="1183"/>
      <c r="U57" s="1184"/>
      <c r="V57" s="1185"/>
      <c r="W57" s="1186"/>
      <c r="X57" s="1187"/>
      <c r="Y57" s="1185"/>
      <c r="Z57" s="1188"/>
    </row>
    <row r="58" spans="3:26" ht="16.5" customHeight="1" hidden="1" outlineLevel="1">
      <c r="C58" s="269" t="s">
        <v>99</v>
      </c>
      <c r="D58" s="269"/>
      <c r="E58" s="269"/>
      <c r="F58" s="383"/>
      <c r="G58" s="384"/>
      <c r="H58" s="269"/>
      <c r="I58" s="257"/>
      <c r="J58" s="377"/>
      <c r="K58" s="342"/>
      <c r="L58" s="285"/>
      <c r="M58" s="286"/>
      <c r="N58" s="287"/>
      <c r="O58" s="340"/>
      <c r="P58" s="341"/>
      <c r="Q58" s="342"/>
      <c r="R58" s="343"/>
      <c r="S58" s="1171"/>
      <c r="T58" s="307"/>
      <c r="U58" s="289"/>
      <c r="V58" s="344"/>
      <c r="W58" s="289"/>
      <c r="X58" s="345"/>
      <c r="Y58" s="344"/>
      <c r="Z58" s="346"/>
    </row>
    <row r="59" spans="3:26" ht="16.5" customHeight="1" hidden="1" outlineLevel="1">
      <c r="C59" s="256" t="s">
        <v>45</v>
      </c>
      <c r="D59" s="256"/>
      <c r="E59" s="256"/>
      <c r="F59" s="254"/>
      <c r="G59" s="255"/>
      <c r="H59" s="256"/>
      <c r="I59" s="253"/>
      <c r="J59" s="379"/>
      <c r="K59" s="349"/>
      <c r="L59" s="676"/>
      <c r="M59" s="677"/>
      <c r="N59" s="678"/>
      <c r="O59" s="347"/>
      <c r="P59" s="348"/>
      <c r="Q59" s="349"/>
      <c r="R59" s="350"/>
      <c r="S59" s="1172"/>
      <c r="T59" s="316"/>
      <c r="U59" s="317"/>
      <c r="V59" s="351"/>
      <c r="W59" s="317"/>
      <c r="X59" s="352"/>
      <c r="Y59" s="351"/>
      <c r="Z59" s="353"/>
    </row>
    <row r="60" spans="2:26" ht="16.5" customHeight="1" hidden="1" outlineLevel="1">
      <c r="B60" s="8" t="s">
        <v>203</v>
      </c>
      <c r="C60" s="145" t="s">
        <v>46</v>
      </c>
      <c r="D60" s="145"/>
      <c r="E60" s="145"/>
      <c r="F60" s="148"/>
      <c r="G60" s="147"/>
      <c r="H60" s="145"/>
      <c r="I60" s="146"/>
      <c r="J60" s="372"/>
      <c r="K60" s="287"/>
      <c r="L60" s="285"/>
      <c r="M60" s="286"/>
      <c r="N60" s="287"/>
      <c r="O60" s="285"/>
      <c r="P60" s="286"/>
      <c r="Q60" s="287"/>
      <c r="R60" s="306"/>
      <c r="S60" s="1173"/>
      <c r="T60" s="307"/>
      <c r="U60" s="289"/>
      <c r="V60" s="290"/>
      <c r="W60" s="291"/>
      <c r="X60" s="292"/>
      <c r="Y60" s="290"/>
      <c r="Z60" s="293"/>
    </row>
    <row r="61" spans="2:26" ht="16.5" customHeight="1" hidden="1" outlineLevel="1">
      <c r="B61" s="8" t="s">
        <v>204</v>
      </c>
      <c r="C61" s="155" t="s">
        <v>47</v>
      </c>
      <c r="D61" s="155"/>
      <c r="E61" s="155"/>
      <c r="F61" s="158"/>
      <c r="G61" s="157"/>
      <c r="H61" s="155"/>
      <c r="I61" s="156"/>
      <c r="J61" s="374"/>
      <c r="K61" s="297"/>
      <c r="L61" s="295"/>
      <c r="M61" s="296"/>
      <c r="N61" s="297"/>
      <c r="O61" s="295"/>
      <c r="P61" s="296"/>
      <c r="Q61" s="297"/>
      <c r="R61" s="304"/>
      <c r="S61" s="1174"/>
      <c r="T61" s="305"/>
      <c r="U61" s="299"/>
      <c r="V61" s="300"/>
      <c r="W61" s="301"/>
      <c r="X61" s="302"/>
      <c r="Y61" s="300"/>
      <c r="Z61" s="303"/>
    </row>
    <row r="62" spans="2:26" ht="16.5" customHeight="1" hidden="1" outlineLevel="1">
      <c r="B62" s="8" t="s">
        <v>205</v>
      </c>
      <c r="C62" s="145" t="s">
        <v>48</v>
      </c>
      <c r="D62" s="145"/>
      <c r="E62" s="145"/>
      <c r="F62" s="148"/>
      <c r="G62" s="147"/>
      <c r="H62" s="145"/>
      <c r="I62" s="146"/>
      <c r="J62" s="372"/>
      <c r="K62" s="287"/>
      <c r="L62" s="285"/>
      <c r="M62" s="286"/>
      <c r="N62" s="287"/>
      <c r="O62" s="285"/>
      <c r="P62" s="286"/>
      <c r="Q62" s="287"/>
      <c r="R62" s="306"/>
      <c r="S62" s="1173"/>
      <c r="T62" s="307"/>
      <c r="U62" s="289"/>
      <c r="V62" s="290"/>
      <c r="W62" s="291"/>
      <c r="X62" s="292"/>
      <c r="Y62" s="290"/>
      <c r="Z62" s="293"/>
    </row>
    <row r="63" spans="3:26" ht="16.5" customHeight="1" hidden="1" outlineLevel="1">
      <c r="C63" s="385" t="s">
        <v>49</v>
      </c>
      <c r="D63" s="385"/>
      <c r="E63" s="385"/>
      <c r="F63" s="386"/>
      <c r="G63" s="387"/>
      <c r="H63" s="385"/>
      <c r="I63" s="388"/>
      <c r="J63" s="389"/>
      <c r="K63" s="356"/>
      <c r="L63" s="679"/>
      <c r="M63" s="680"/>
      <c r="N63" s="681"/>
      <c r="O63" s="354"/>
      <c r="P63" s="355"/>
      <c r="Q63" s="356"/>
      <c r="R63" s="357"/>
      <c r="S63" s="1175"/>
      <c r="T63" s="322"/>
      <c r="U63" s="323"/>
      <c r="V63" s="358"/>
      <c r="W63" s="323"/>
      <c r="X63" s="359"/>
      <c r="Y63" s="358"/>
      <c r="Z63" s="360"/>
    </row>
    <row r="64" spans="2:26" ht="16.5" customHeight="1" hidden="1" outlineLevel="1">
      <c r="B64" s="8" t="s">
        <v>201</v>
      </c>
      <c r="C64" s="155" t="s">
        <v>50</v>
      </c>
      <c r="D64" s="155"/>
      <c r="E64" s="155"/>
      <c r="F64" s="158"/>
      <c r="G64" s="157"/>
      <c r="H64" s="155"/>
      <c r="I64" s="156"/>
      <c r="J64" s="374"/>
      <c r="K64" s="297"/>
      <c r="L64" s="295"/>
      <c r="M64" s="296"/>
      <c r="N64" s="297"/>
      <c r="O64" s="295"/>
      <c r="P64" s="296"/>
      <c r="Q64" s="297"/>
      <c r="R64" s="304"/>
      <c r="S64" s="1174"/>
      <c r="T64" s="305"/>
      <c r="U64" s="299"/>
      <c r="V64" s="300"/>
      <c r="W64" s="301"/>
      <c r="X64" s="302"/>
      <c r="Y64" s="300"/>
      <c r="Z64" s="303"/>
    </row>
    <row r="65" spans="2:26" ht="17.25" customHeight="1" hidden="1" outlineLevel="1" thickBot="1">
      <c r="B65" s="8" t="s">
        <v>202</v>
      </c>
      <c r="C65" s="201" t="s">
        <v>51</v>
      </c>
      <c r="D65" s="201"/>
      <c r="E65" s="201"/>
      <c r="F65" s="199"/>
      <c r="G65" s="200"/>
      <c r="H65" s="201"/>
      <c r="I65" s="198"/>
      <c r="J65" s="381"/>
      <c r="K65" s="363"/>
      <c r="L65" s="361"/>
      <c r="M65" s="362"/>
      <c r="N65" s="363"/>
      <c r="O65" s="361"/>
      <c r="P65" s="362"/>
      <c r="Q65" s="363"/>
      <c r="R65" s="364"/>
      <c r="S65" s="1176"/>
      <c r="T65" s="365"/>
      <c r="U65" s="366"/>
      <c r="V65" s="367"/>
      <c r="W65" s="368"/>
      <c r="X65" s="369"/>
      <c r="Y65" s="367"/>
      <c r="Z65" s="370"/>
    </row>
    <row r="66" spans="3:19" s="8" customFormat="1" ht="16.5" collapsed="1">
      <c r="C66" s="65"/>
      <c r="D66" s="65"/>
      <c r="E66" s="65"/>
      <c r="H66" s="65"/>
      <c r="L66" s="65"/>
      <c r="S66" s="1168"/>
    </row>
    <row r="67" s="8" customFormat="1" ht="16.5">
      <c r="S67" s="1168"/>
    </row>
    <row r="68" spans="3:5" ht="16.5">
      <c r="C68" s="1"/>
      <c r="D68" s="1"/>
      <c r="E68" s="1"/>
    </row>
  </sheetData>
  <sheetProtection/>
  <mergeCells count="4">
    <mergeCell ref="S3:S5"/>
    <mergeCell ref="O3:R3"/>
    <mergeCell ref="E3:G3"/>
    <mergeCell ref="H3:N3"/>
  </mergeCells>
  <printOptions/>
  <pageMargins left="0.7" right="0.7" top="0.75" bottom="0.75" header="0.3" footer="0.3"/>
  <pageSetup fitToHeight="0" fitToWidth="1" horizontalDpi="300" verticalDpi="300" orientation="landscape" paperSize="9" scale="44"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AE42"/>
  <sheetViews>
    <sheetView showGridLines="0" zoomScalePageLayoutView="0" workbookViewId="0" topLeftCell="A1">
      <pane xSplit="5" ySplit="5" topLeftCell="J6" activePane="bottomRight" state="frozen"/>
      <selection pane="topLeft" activeCell="T4" sqref="T4"/>
      <selection pane="topRight" activeCell="T4" sqref="T4"/>
      <selection pane="bottomLeft" activeCell="T4" sqref="T4"/>
      <selection pane="bottomRight" activeCell="F3" sqref="F3:T5"/>
    </sheetView>
  </sheetViews>
  <sheetFormatPr defaultColWidth="9.00390625" defaultRowHeight="16.5" outlineLevelCol="1"/>
  <cols>
    <col min="1" max="2" width="8.875" style="0" hidden="1" customWidth="1"/>
    <col min="3" max="3" width="5.875" style="8" customWidth="1"/>
    <col min="4" max="4" width="29.375" style="8" customWidth="1"/>
    <col min="5" max="5" width="2.00390625" style="8" hidden="1" customWidth="1"/>
    <col min="6" max="6" width="12.125" style="0" customWidth="1"/>
    <col min="7" max="7" width="12.00390625" style="0" customWidth="1"/>
    <col min="8" max="8" width="9.50390625" style="0" customWidth="1"/>
    <col min="9" max="9" width="12.125" style="0" customWidth="1"/>
    <col min="10" max="10" width="11.25390625" style="0" customWidth="1"/>
    <col min="11" max="11" width="9.50390625" style="0" customWidth="1"/>
    <col min="12" max="12" width="11.375" style="0" customWidth="1"/>
    <col min="13" max="13" width="11.375" style="8" customWidth="1"/>
    <col min="14" max="14" width="11.50390625" style="8" customWidth="1"/>
    <col min="15" max="15" width="9.50390625" style="8" customWidth="1"/>
    <col min="16" max="16" width="12.875" style="0" customWidth="1"/>
    <col min="17" max="19" width="9.50390625" style="0" customWidth="1"/>
    <col min="20" max="20" width="12.75390625" style="1157" customWidth="1"/>
    <col min="21" max="22" width="1.12109375" style="0" hidden="1" customWidth="1" outlineLevel="1"/>
    <col min="23" max="28" width="9.50390625" style="0" hidden="1" customWidth="1" outlineLevel="1"/>
    <col min="29" max="29" width="2.375" style="0" customWidth="1" collapsed="1"/>
    <col min="30" max="30" width="18.50390625" style="8" customWidth="1"/>
    <col min="31" max="31" width="9.00390625" style="8" customWidth="1"/>
  </cols>
  <sheetData>
    <row r="1" spans="1:4" ht="17.25" hidden="1" thickBot="1">
      <c r="A1" s="731"/>
      <c r="B1" s="731"/>
      <c r="C1" s="731"/>
      <c r="D1" s="731"/>
    </row>
    <row r="2" spans="1:28" ht="15.75" customHeight="1" hidden="1" thickBot="1">
      <c r="A2" s="731"/>
      <c r="B2" s="731"/>
      <c r="C2" s="731"/>
      <c r="D2" s="731"/>
      <c r="F2" t="s">
        <v>206</v>
      </c>
      <c r="G2" t="s">
        <v>207</v>
      </c>
      <c r="H2" t="s">
        <v>215</v>
      </c>
      <c r="I2" t="s">
        <v>208</v>
      </c>
      <c r="J2" t="s">
        <v>209</v>
      </c>
      <c r="K2" t="s">
        <v>210</v>
      </c>
      <c r="L2" t="s">
        <v>211</v>
      </c>
      <c r="M2" s="8" t="s">
        <v>212</v>
      </c>
      <c r="N2" s="8" t="s">
        <v>216</v>
      </c>
      <c r="O2" s="8" t="s">
        <v>217</v>
      </c>
      <c r="P2" t="s">
        <v>218</v>
      </c>
      <c r="Q2" t="s">
        <v>219</v>
      </c>
      <c r="R2" t="s">
        <v>220</v>
      </c>
      <c r="S2" t="s">
        <v>213</v>
      </c>
      <c r="T2" s="1157" t="s">
        <v>214</v>
      </c>
      <c r="W2" t="s">
        <v>221</v>
      </c>
      <c r="X2" t="s">
        <v>222</v>
      </c>
      <c r="Y2" t="s">
        <v>223</v>
      </c>
      <c r="Z2" t="s">
        <v>224</v>
      </c>
      <c r="AA2" t="s">
        <v>225</v>
      </c>
      <c r="AB2" t="s">
        <v>226</v>
      </c>
    </row>
    <row r="3" spans="1:28" ht="9.75" customHeight="1">
      <c r="A3" s="731"/>
      <c r="B3" s="731"/>
      <c r="C3" s="1284" t="s">
        <v>359</v>
      </c>
      <c r="D3" s="732" t="s">
        <v>679</v>
      </c>
      <c r="E3" s="33"/>
      <c r="F3" s="1259" t="s">
        <v>761</v>
      </c>
      <c r="G3" s="1262"/>
      <c r="H3" s="1276"/>
      <c r="I3" s="1277" t="s">
        <v>762</v>
      </c>
      <c r="J3" s="1278"/>
      <c r="K3" s="1278"/>
      <c r="L3" s="1278"/>
      <c r="M3" s="1278"/>
      <c r="N3" s="1279"/>
      <c r="O3" s="1276"/>
      <c r="P3" s="1280" t="s">
        <v>823</v>
      </c>
      <c r="Q3" s="1281"/>
      <c r="R3" s="1281"/>
      <c r="S3" s="1271" t="s">
        <v>148</v>
      </c>
      <c r="T3" s="1273" t="s">
        <v>678</v>
      </c>
      <c r="U3" s="21"/>
      <c r="V3" s="64"/>
      <c r="W3" s="452" t="s">
        <v>99</v>
      </c>
      <c r="X3" s="453"/>
      <c r="Y3" s="439"/>
      <c r="Z3" s="454"/>
      <c r="AA3" s="455"/>
      <c r="AB3" s="456"/>
    </row>
    <row r="4" spans="1:28" ht="18.75" customHeight="1">
      <c r="A4" s="731"/>
      <c r="B4" s="731"/>
      <c r="C4" s="1285"/>
      <c r="D4" s="733"/>
      <c r="E4" s="34"/>
      <c r="F4" s="684" t="s">
        <v>655</v>
      </c>
      <c r="G4" s="685" t="s">
        <v>657</v>
      </c>
      <c r="H4" s="685" t="s">
        <v>659</v>
      </c>
      <c r="I4" s="686" t="s">
        <v>661</v>
      </c>
      <c r="J4" s="687" t="s">
        <v>663</v>
      </c>
      <c r="K4" s="687" t="s">
        <v>4</v>
      </c>
      <c r="L4" s="687" t="s">
        <v>666</v>
      </c>
      <c r="M4" s="686" t="s">
        <v>668</v>
      </c>
      <c r="N4" s="687" t="s">
        <v>5</v>
      </c>
      <c r="O4" s="687" t="s">
        <v>6</v>
      </c>
      <c r="P4" s="686" t="s">
        <v>672</v>
      </c>
      <c r="Q4" s="687" t="s">
        <v>7</v>
      </c>
      <c r="R4" s="688" t="s">
        <v>675</v>
      </c>
      <c r="S4" s="1272"/>
      <c r="T4" s="1274"/>
      <c r="U4" s="118"/>
      <c r="V4" s="117"/>
      <c r="W4" s="457" t="s">
        <v>45</v>
      </c>
      <c r="X4" s="442"/>
      <c r="Y4" s="458"/>
      <c r="Z4" s="442"/>
      <c r="AA4" s="442"/>
      <c r="AB4" s="444"/>
    </row>
    <row r="5" spans="1:28" ht="45.75" customHeight="1" thickBot="1">
      <c r="A5" s="734"/>
      <c r="B5" s="734"/>
      <c r="C5" s="1282" t="s">
        <v>822</v>
      </c>
      <c r="D5" s="1283"/>
      <c r="E5" s="120"/>
      <c r="F5" s="689" t="s">
        <v>656</v>
      </c>
      <c r="G5" s="690" t="s">
        <v>658</v>
      </c>
      <c r="H5" s="690" t="s">
        <v>660</v>
      </c>
      <c r="I5" s="691" t="s">
        <v>662</v>
      </c>
      <c r="J5" s="692" t="s">
        <v>664</v>
      </c>
      <c r="K5" s="692" t="s">
        <v>665</v>
      </c>
      <c r="L5" s="692" t="s">
        <v>667</v>
      </c>
      <c r="M5" s="691" t="s">
        <v>669</v>
      </c>
      <c r="N5" s="693" t="s">
        <v>670</v>
      </c>
      <c r="O5" s="693" t="s">
        <v>671</v>
      </c>
      <c r="P5" s="691" t="s">
        <v>673</v>
      </c>
      <c r="Q5" s="693" t="s">
        <v>674</v>
      </c>
      <c r="R5" s="692" t="s">
        <v>764</v>
      </c>
      <c r="S5" s="694" t="s">
        <v>677</v>
      </c>
      <c r="T5" s="1275"/>
      <c r="U5" s="121"/>
      <c r="V5" s="122"/>
      <c r="W5" s="459" t="s">
        <v>143</v>
      </c>
      <c r="X5" s="460" t="s">
        <v>146</v>
      </c>
      <c r="Y5" s="460" t="s">
        <v>151</v>
      </c>
      <c r="Z5" s="461" t="s">
        <v>147</v>
      </c>
      <c r="AA5" s="462" t="s">
        <v>375</v>
      </c>
      <c r="AB5" s="463" t="s">
        <v>386</v>
      </c>
    </row>
    <row r="6" spans="1:30" ht="22.5" customHeight="1" thickBot="1">
      <c r="A6" s="735"/>
      <c r="B6" s="735" t="s">
        <v>227</v>
      </c>
      <c r="C6" s="736" t="s">
        <v>821</v>
      </c>
      <c r="D6" s="737" t="s">
        <v>767</v>
      </c>
      <c r="E6" s="119"/>
      <c r="F6" s="695">
        <v>376738122.888</v>
      </c>
      <c r="G6" s="696">
        <v>376738122.888</v>
      </c>
      <c r="H6" s="697"/>
      <c r="I6" s="695">
        <v>10371264</v>
      </c>
      <c r="J6" s="696"/>
      <c r="K6" s="697"/>
      <c r="L6" s="696">
        <v>10371264</v>
      </c>
      <c r="M6" s="696">
        <f>N6+O6</f>
        <v>64292395.992</v>
      </c>
      <c r="N6" s="698">
        <f>N7+N8+N9+ОУ!D4+ОУ!H10+ОУ!H11</f>
        <v>64292395.992</v>
      </c>
      <c r="O6" s="696"/>
      <c r="P6" s="695">
        <v>1970187</v>
      </c>
      <c r="Q6" s="698"/>
      <c r="R6" s="696">
        <v>1970187</v>
      </c>
      <c r="S6" s="699"/>
      <c r="T6" s="1189">
        <f>F6+I6+M6+P6+S6</f>
        <v>453371969.88</v>
      </c>
      <c r="U6" s="258"/>
      <c r="V6" s="259"/>
      <c r="W6" s="140"/>
      <c r="X6" s="139"/>
      <c r="Y6" s="141"/>
      <c r="Z6" s="142"/>
      <c r="AA6" s="143"/>
      <c r="AB6" s="144"/>
      <c r="AD6" s="65"/>
    </row>
    <row r="7" spans="1:30" ht="22.5" customHeight="1" thickBot="1">
      <c r="A7" s="735"/>
      <c r="B7" s="735" t="s">
        <v>228</v>
      </c>
      <c r="C7" s="738" t="s">
        <v>766</v>
      </c>
      <c r="D7" s="739" t="s">
        <v>767</v>
      </c>
      <c r="E7" s="45"/>
      <c r="F7" s="700">
        <v>222058311.679</v>
      </c>
      <c r="G7" s="701">
        <v>222058311.679</v>
      </c>
      <c r="H7" s="702"/>
      <c r="I7" s="700">
        <v>10371264</v>
      </c>
      <c r="J7" s="701"/>
      <c r="K7" s="702"/>
      <c r="L7" s="701">
        <v>10371264</v>
      </c>
      <c r="M7" s="701">
        <f aca="true" t="shared" si="0" ref="M7:M26">N7+O7</f>
        <v>1293493.992</v>
      </c>
      <c r="N7" s="703">
        <f>ОДХnew!C12/1000+ОУ!H6+ОУ!H8</f>
        <v>1293493.992</v>
      </c>
      <c r="O7" s="701"/>
      <c r="P7" s="700">
        <v>1970187</v>
      </c>
      <c r="Q7" s="703"/>
      <c r="R7" s="701">
        <v>1970187</v>
      </c>
      <c r="S7" s="704"/>
      <c r="T7" s="1189">
        <f aca="true" t="shared" si="1" ref="T7:T39">F7+I7+M7+P7+S7</f>
        <v>235693256.671</v>
      </c>
      <c r="U7" s="260"/>
      <c r="V7" s="251"/>
      <c r="W7" s="150"/>
      <c r="X7" s="149"/>
      <c r="Y7" s="151"/>
      <c r="Z7" s="152"/>
      <c r="AA7" s="153"/>
      <c r="AB7" s="154"/>
      <c r="AD7" s="65"/>
    </row>
    <row r="8" spans="1:28" ht="29.25" customHeight="1" thickBot="1">
      <c r="A8" s="735"/>
      <c r="B8" s="735" t="s">
        <v>229</v>
      </c>
      <c r="C8" s="740" t="s">
        <v>768</v>
      </c>
      <c r="D8" s="741" t="s">
        <v>769</v>
      </c>
      <c r="E8" s="46"/>
      <c r="F8" s="705">
        <v>20998710.502</v>
      </c>
      <c r="G8" s="706">
        <v>20998710.502</v>
      </c>
      <c r="H8" s="707"/>
      <c r="I8" s="705"/>
      <c r="J8" s="706"/>
      <c r="K8" s="707"/>
      <c r="L8" s="706"/>
      <c r="M8" s="706"/>
      <c r="N8" s="708">
        <f>ОУ!H9</f>
        <v>0</v>
      </c>
      <c r="O8" s="706"/>
      <c r="P8" s="705"/>
      <c r="Q8" s="708"/>
      <c r="R8" s="706"/>
      <c r="S8" s="709"/>
      <c r="T8" s="1189">
        <f t="shared" si="1"/>
        <v>20998710.502</v>
      </c>
      <c r="U8" s="261"/>
      <c r="V8" s="262"/>
      <c r="W8" s="161"/>
      <c r="X8" s="160"/>
      <c r="Y8" s="162"/>
      <c r="Z8" s="163"/>
      <c r="AA8" s="164"/>
      <c r="AB8" s="165"/>
    </row>
    <row r="9" spans="1:28" ht="26.25" customHeight="1" thickBot="1">
      <c r="A9" s="735"/>
      <c r="B9" s="735" t="s">
        <v>230</v>
      </c>
      <c r="C9" s="742" t="s">
        <v>770</v>
      </c>
      <c r="D9" s="743" t="s">
        <v>771</v>
      </c>
      <c r="E9" s="45"/>
      <c r="F9" s="700">
        <v>133681100.707</v>
      </c>
      <c r="G9" s="701">
        <v>133681100.707</v>
      </c>
      <c r="H9" s="702"/>
      <c r="I9" s="700"/>
      <c r="J9" s="701"/>
      <c r="K9" s="702"/>
      <c r="L9" s="701"/>
      <c r="M9" s="701">
        <f t="shared" si="0"/>
        <v>90941</v>
      </c>
      <c r="N9" s="703">
        <f>ОУ!H7</f>
        <v>90941</v>
      </c>
      <c r="O9" s="701"/>
      <c r="P9" s="700"/>
      <c r="Q9" s="703"/>
      <c r="R9" s="701"/>
      <c r="S9" s="704"/>
      <c r="T9" s="1189">
        <f t="shared" si="1"/>
        <v>133772041.707</v>
      </c>
      <c r="U9" s="260"/>
      <c r="V9" s="251"/>
      <c r="W9" s="150"/>
      <c r="X9" s="149"/>
      <c r="Y9" s="151"/>
      <c r="Z9" s="152"/>
      <c r="AA9" s="153"/>
      <c r="AB9" s="154"/>
    </row>
    <row r="10" spans="1:30" ht="22.5" customHeight="1" thickBot="1">
      <c r="A10" s="735"/>
      <c r="B10" s="735" t="s">
        <v>231</v>
      </c>
      <c r="C10" s="736" t="s">
        <v>772</v>
      </c>
      <c r="D10" s="737" t="s">
        <v>773</v>
      </c>
      <c r="E10" s="47"/>
      <c r="F10" s="710">
        <v>3451654.169</v>
      </c>
      <c r="G10" s="711">
        <v>3451654.169</v>
      </c>
      <c r="H10" s="712"/>
      <c r="I10" s="710"/>
      <c r="J10" s="711"/>
      <c r="K10" s="712"/>
      <c r="L10" s="711"/>
      <c r="M10" s="711"/>
      <c r="N10" s="713"/>
      <c r="O10" s="711"/>
      <c r="P10" s="710"/>
      <c r="Q10" s="713"/>
      <c r="R10" s="711"/>
      <c r="S10" s="714"/>
      <c r="T10" s="1189">
        <f t="shared" si="1"/>
        <v>3451654.169</v>
      </c>
      <c r="U10" s="263"/>
      <c r="V10" s="264"/>
      <c r="W10" s="171"/>
      <c r="X10" s="170"/>
      <c r="Y10" s="172"/>
      <c r="Z10" s="173"/>
      <c r="AA10" s="174"/>
      <c r="AB10" s="175"/>
      <c r="AD10" s="65"/>
    </row>
    <row r="11" spans="1:30" ht="22.5" customHeight="1" thickBot="1">
      <c r="A11" s="735"/>
      <c r="B11" s="735" t="s">
        <v>232</v>
      </c>
      <c r="C11" s="744" t="s">
        <v>774</v>
      </c>
      <c r="D11" s="745" t="s">
        <v>775</v>
      </c>
      <c r="E11" s="45"/>
      <c r="F11" s="700">
        <v>249637.918</v>
      </c>
      <c r="G11" s="701">
        <v>249637.918</v>
      </c>
      <c r="H11" s="702"/>
      <c r="I11" s="700"/>
      <c r="J11" s="701"/>
      <c r="K11" s="702"/>
      <c r="L11" s="701"/>
      <c r="M11" s="701"/>
      <c r="N11" s="703"/>
      <c r="O11" s="701"/>
      <c r="P11" s="700"/>
      <c r="Q11" s="703"/>
      <c r="R11" s="701"/>
      <c r="S11" s="704"/>
      <c r="T11" s="1189">
        <f t="shared" si="1"/>
        <v>249637.918</v>
      </c>
      <c r="U11" s="260"/>
      <c r="V11" s="251"/>
      <c r="W11" s="150"/>
      <c r="X11" s="149"/>
      <c r="Y11" s="151"/>
      <c r="Z11" s="152"/>
      <c r="AA11" s="153"/>
      <c r="AB11" s="154"/>
      <c r="AD11" s="65"/>
    </row>
    <row r="12" spans="1:28" ht="22.5" customHeight="1" thickBot="1">
      <c r="A12" s="735"/>
      <c r="B12" s="735" t="s">
        <v>233</v>
      </c>
      <c r="C12" s="742" t="s">
        <v>73</v>
      </c>
      <c r="D12" s="743" t="s">
        <v>776</v>
      </c>
      <c r="E12" s="46"/>
      <c r="F12" s="705"/>
      <c r="G12" s="706"/>
      <c r="H12" s="707"/>
      <c r="I12" s="705"/>
      <c r="J12" s="706"/>
      <c r="K12" s="707"/>
      <c r="L12" s="706"/>
      <c r="M12" s="706"/>
      <c r="N12" s="708"/>
      <c r="O12" s="706"/>
      <c r="P12" s="705"/>
      <c r="Q12" s="708"/>
      <c r="R12" s="706"/>
      <c r="S12" s="709"/>
      <c r="T12" s="1189">
        <f t="shared" si="1"/>
        <v>0</v>
      </c>
      <c r="U12" s="261"/>
      <c r="V12" s="262"/>
      <c r="W12" s="161"/>
      <c r="X12" s="160"/>
      <c r="Y12" s="162"/>
      <c r="Z12" s="163"/>
      <c r="AA12" s="164"/>
      <c r="AB12" s="165"/>
    </row>
    <row r="13" spans="1:28" ht="22.5" customHeight="1" thickBot="1">
      <c r="A13" s="735"/>
      <c r="B13" s="735" t="s">
        <v>234</v>
      </c>
      <c r="C13" s="736" t="s">
        <v>777</v>
      </c>
      <c r="D13" s="737" t="s">
        <v>778</v>
      </c>
      <c r="E13" s="45"/>
      <c r="F13" s="700">
        <v>3202016.251</v>
      </c>
      <c r="G13" s="701">
        <v>3202016.251</v>
      </c>
      <c r="H13" s="702"/>
      <c r="I13" s="700"/>
      <c r="J13" s="701"/>
      <c r="K13" s="702"/>
      <c r="L13" s="701"/>
      <c r="M13" s="701"/>
      <c r="N13" s="703"/>
      <c r="O13" s="701"/>
      <c r="P13" s="700"/>
      <c r="Q13" s="703"/>
      <c r="R13" s="701"/>
      <c r="S13" s="704"/>
      <c r="T13" s="1189">
        <f t="shared" si="1"/>
        <v>3202016.251</v>
      </c>
      <c r="U13" s="260"/>
      <c r="V13" s="251"/>
      <c r="W13" s="150"/>
      <c r="X13" s="149"/>
      <c r="Y13" s="151"/>
      <c r="Z13" s="152"/>
      <c r="AA13" s="153"/>
      <c r="AB13" s="154"/>
    </row>
    <row r="14" spans="1:30" ht="22.5" customHeight="1" thickBot="1">
      <c r="A14" s="735"/>
      <c r="B14" s="735" t="s">
        <v>235</v>
      </c>
      <c r="C14" s="744" t="s">
        <v>72</v>
      </c>
      <c r="D14" s="745" t="s">
        <v>779</v>
      </c>
      <c r="E14" s="47"/>
      <c r="F14" s="710">
        <v>151080125.801</v>
      </c>
      <c r="G14" s="711">
        <v>151080125.801</v>
      </c>
      <c r="H14" s="712"/>
      <c r="I14" s="710">
        <v>28243189</v>
      </c>
      <c r="J14" s="711">
        <v>13173984</v>
      </c>
      <c r="K14" s="712"/>
      <c r="L14" s="711">
        <v>15069205</v>
      </c>
      <c r="M14" s="711">
        <f t="shared" si="0"/>
        <v>64567168</v>
      </c>
      <c r="N14" s="713">
        <f>N15+N16+N17+N18+N19</f>
        <v>64567168</v>
      </c>
      <c r="O14" s="711"/>
      <c r="P14" s="710"/>
      <c r="Q14" s="713"/>
      <c r="R14" s="711"/>
      <c r="S14" s="714"/>
      <c r="T14" s="1189">
        <f t="shared" si="1"/>
        <v>243890482.801</v>
      </c>
      <c r="U14" s="263"/>
      <c r="V14" s="264"/>
      <c r="W14" s="171"/>
      <c r="X14" s="170"/>
      <c r="Y14" s="172"/>
      <c r="Z14" s="173"/>
      <c r="AA14" s="174"/>
      <c r="AB14" s="175"/>
      <c r="AD14" s="65"/>
    </row>
    <row r="15" spans="1:28" ht="22.5" customHeight="1" thickBot="1">
      <c r="A15" s="735"/>
      <c r="B15" s="735" t="s">
        <v>236</v>
      </c>
      <c r="C15" s="736" t="s">
        <v>780</v>
      </c>
      <c r="D15" s="737" t="s">
        <v>781</v>
      </c>
      <c r="E15" s="45"/>
      <c r="F15" s="700">
        <v>113637140.913</v>
      </c>
      <c r="G15" s="701">
        <v>113637140.913</v>
      </c>
      <c r="H15" s="702"/>
      <c r="I15" s="700">
        <v>11756586</v>
      </c>
      <c r="J15" s="701">
        <v>8424486.052</v>
      </c>
      <c r="K15" s="702"/>
      <c r="L15" s="701">
        <v>3332099.948</v>
      </c>
      <c r="M15" s="701">
        <f t="shared" si="0"/>
        <v>27109193</v>
      </c>
      <c r="N15" s="703">
        <f>ОУ!E3+ОУ!H12</f>
        <v>27109193</v>
      </c>
      <c r="O15" s="701"/>
      <c r="P15" s="700"/>
      <c r="Q15" s="703"/>
      <c r="R15" s="701"/>
      <c r="S15" s="704"/>
      <c r="T15" s="1189">
        <f t="shared" si="1"/>
        <v>152502919.913</v>
      </c>
      <c r="U15" s="260"/>
      <c r="V15" s="251"/>
      <c r="W15" s="150"/>
      <c r="X15" s="149"/>
      <c r="Y15" s="151"/>
      <c r="Z15" s="152"/>
      <c r="AA15" s="153"/>
      <c r="AB15" s="154"/>
    </row>
    <row r="16" spans="1:28" ht="22.5" customHeight="1" thickBot="1">
      <c r="A16" s="735"/>
      <c r="B16" s="735" t="s">
        <v>237</v>
      </c>
      <c r="C16" s="742" t="s">
        <v>782</v>
      </c>
      <c r="D16" s="743" t="s">
        <v>783</v>
      </c>
      <c r="E16" s="46"/>
      <c r="F16" s="705"/>
      <c r="G16" s="706"/>
      <c r="H16" s="707"/>
      <c r="I16" s="705">
        <v>3001953</v>
      </c>
      <c r="J16" s="706">
        <v>2151127.137</v>
      </c>
      <c r="K16" s="707"/>
      <c r="L16" s="706">
        <v>850825.863</v>
      </c>
      <c r="M16" s="706">
        <f t="shared" si="0"/>
        <v>24543154</v>
      </c>
      <c r="N16" s="708">
        <f>ОУ!G3+ОУ!H14</f>
        <v>24543154</v>
      </c>
      <c r="O16" s="706"/>
      <c r="P16" s="705"/>
      <c r="Q16" s="708"/>
      <c r="R16" s="706"/>
      <c r="S16" s="709"/>
      <c r="T16" s="1189">
        <f t="shared" si="1"/>
        <v>27545107</v>
      </c>
      <c r="U16" s="261"/>
      <c r="V16" s="262"/>
      <c r="W16" s="161"/>
      <c r="X16" s="160"/>
      <c r="Y16" s="162"/>
      <c r="Z16" s="163"/>
      <c r="AA16" s="164"/>
      <c r="AB16" s="165"/>
    </row>
    <row r="17" spans="1:28" ht="22.5" customHeight="1" thickBot="1">
      <c r="A17" s="735"/>
      <c r="B17" s="735" t="s">
        <v>238</v>
      </c>
      <c r="C17" s="736" t="s">
        <v>784</v>
      </c>
      <c r="D17" s="737" t="s">
        <v>785</v>
      </c>
      <c r="E17" s="45"/>
      <c r="F17" s="700">
        <v>36119698.076</v>
      </c>
      <c r="G17" s="701">
        <v>36119698.076</v>
      </c>
      <c r="H17" s="702"/>
      <c r="I17" s="700">
        <v>13484650</v>
      </c>
      <c r="J17" s="701">
        <v>2598370.811</v>
      </c>
      <c r="K17" s="702"/>
      <c r="L17" s="701">
        <v>10886279.189</v>
      </c>
      <c r="M17" s="701"/>
      <c r="N17" s="703"/>
      <c r="O17" s="701"/>
      <c r="P17" s="700"/>
      <c r="Q17" s="703"/>
      <c r="R17" s="701"/>
      <c r="S17" s="704"/>
      <c r="T17" s="1189">
        <f t="shared" si="1"/>
        <v>49604348.076</v>
      </c>
      <c r="U17" s="260"/>
      <c r="V17" s="251"/>
      <c r="W17" s="150"/>
      <c r="X17" s="149"/>
      <c r="Y17" s="151"/>
      <c r="Z17" s="152"/>
      <c r="AA17" s="153"/>
      <c r="AB17" s="154"/>
    </row>
    <row r="18" spans="1:28" ht="22.5" customHeight="1" thickBot="1">
      <c r="A18" s="735"/>
      <c r="B18" s="735" t="s">
        <v>239</v>
      </c>
      <c r="C18" s="738" t="s">
        <v>786</v>
      </c>
      <c r="D18" s="739" t="s">
        <v>787</v>
      </c>
      <c r="E18" s="46"/>
      <c r="F18" s="705">
        <v>1323286.812</v>
      </c>
      <c r="G18" s="706">
        <v>1323286.812</v>
      </c>
      <c r="H18" s="707"/>
      <c r="I18" s="705"/>
      <c r="J18" s="706"/>
      <c r="K18" s="707"/>
      <c r="L18" s="706"/>
      <c r="M18" s="706">
        <f t="shared" si="0"/>
        <v>12587433</v>
      </c>
      <c r="N18" s="708">
        <f>ОУ!F3+ОУ!H13+ОУ!B22</f>
        <v>12587433</v>
      </c>
      <c r="O18" s="706"/>
      <c r="P18" s="705"/>
      <c r="Q18" s="708"/>
      <c r="R18" s="706"/>
      <c r="S18" s="709"/>
      <c r="T18" s="1189">
        <f t="shared" si="1"/>
        <v>13910719.811999999</v>
      </c>
      <c r="U18" s="261"/>
      <c r="V18" s="262"/>
      <c r="W18" s="161"/>
      <c r="X18" s="160"/>
      <c r="Y18" s="162"/>
      <c r="Z18" s="163"/>
      <c r="AA18" s="164"/>
      <c r="AB18" s="165"/>
    </row>
    <row r="19" spans="1:28" ht="22.5" customHeight="1" thickBot="1">
      <c r="A19" s="735"/>
      <c r="B19" s="735" t="s">
        <v>240</v>
      </c>
      <c r="C19" s="740" t="s">
        <v>70</v>
      </c>
      <c r="D19" s="741" t="s">
        <v>788</v>
      </c>
      <c r="E19" s="45"/>
      <c r="F19" s="700"/>
      <c r="G19" s="701"/>
      <c r="H19" s="702"/>
      <c r="I19" s="700"/>
      <c r="J19" s="701"/>
      <c r="K19" s="702"/>
      <c r="L19" s="701"/>
      <c r="M19" s="701"/>
      <c r="N19" s="703">
        <f>ОУ!D16</f>
        <v>327388</v>
      </c>
      <c r="O19" s="701"/>
      <c r="P19" s="700"/>
      <c r="Q19" s="703"/>
      <c r="R19" s="701"/>
      <c r="S19" s="704"/>
      <c r="T19" s="1189">
        <f t="shared" si="1"/>
        <v>0</v>
      </c>
      <c r="U19" s="260"/>
      <c r="V19" s="251"/>
      <c r="W19" s="150"/>
      <c r="X19" s="149"/>
      <c r="Y19" s="151"/>
      <c r="Z19" s="152"/>
      <c r="AA19" s="153"/>
      <c r="AB19" s="154"/>
    </row>
    <row r="20" spans="1:28" ht="22.5" customHeight="1" thickBot="1">
      <c r="A20" s="735"/>
      <c r="B20" s="735" t="s">
        <v>241</v>
      </c>
      <c r="C20" s="742" t="s">
        <v>789</v>
      </c>
      <c r="D20" s="743" t="s">
        <v>790</v>
      </c>
      <c r="E20" s="47"/>
      <c r="F20" s="710">
        <v>23027923.241</v>
      </c>
      <c r="G20" s="711">
        <v>23027923.241</v>
      </c>
      <c r="H20" s="712"/>
      <c r="I20" s="710"/>
      <c r="J20" s="711"/>
      <c r="K20" s="712"/>
      <c r="L20" s="711"/>
      <c r="M20" s="711">
        <f t="shared" si="0"/>
        <v>44181143.688</v>
      </c>
      <c r="N20" s="713">
        <f>ОУ!H15+HPxHF!N21+HPxHF!N22+HPxHF!N23</f>
        <v>44181143.688</v>
      </c>
      <c r="O20" s="711"/>
      <c r="P20" s="710"/>
      <c r="Q20" s="713"/>
      <c r="R20" s="711"/>
      <c r="S20" s="714"/>
      <c r="T20" s="1189">
        <f t="shared" si="1"/>
        <v>67209066.929</v>
      </c>
      <c r="U20" s="263"/>
      <c r="V20" s="264"/>
      <c r="W20" s="171"/>
      <c r="X20" s="170"/>
      <c r="Y20" s="172"/>
      <c r="Z20" s="173"/>
      <c r="AA20" s="174"/>
      <c r="AB20" s="175"/>
    </row>
    <row r="21" spans="1:28" ht="22.5" customHeight="1" thickBot="1">
      <c r="A21" s="735"/>
      <c r="B21" s="735" t="s">
        <v>242</v>
      </c>
      <c r="C21" s="736" t="s">
        <v>791</v>
      </c>
      <c r="D21" s="737" t="s">
        <v>792</v>
      </c>
      <c r="E21" s="45"/>
      <c r="F21" s="700">
        <v>23027923.241</v>
      </c>
      <c r="G21" s="701">
        <v>23027923.241</v>
      </c>
      <c r="H21" s="702"/>
      <c r="I21" s="700"/>
      <c r="J21" s="701"/>
      <c r="K21" s="702"/>
      <c r="L21" s="701"/>
      <c r="M21" s="701"/>
      <c r="N21" s="703"/>
      <c r="O21" s="701"/>
      <c r="P21" s="700"/>
      <c r="Q21" s="703"/>
      <c r="R21" s="701"/>
      <c r="S21" s="704"/>
      <c r="T21" s="1189">
        <f t="shared" si="1"/>
        <v>23027923.241</v>
      </c>
      <c r="U21" s="260"/>
      <c r="V21" s="251"/>
      <c r="W21" s="150"/>
      <c r="X21" s="149"/>
      <c r="Y21" s="151"/>
      <c r="Z21" s="152"/>
      <c r="AA21" s="153"/>
      <c r="AB21" s="154"/>
    </row>
    <row r="22" spans="1:28" ht="22.5" customHeight="1" thickBot="1">
      <c r="A22" s="735"/>
      <c r="B22" s="735" t="s">
        <v>243</v>
      </c>
      <c r="C22" s="744" t="s">
        <v>67</v>
      </c>
      <c r="D22" s="745" t="s">
        <v>793</v>
      </c>
      <c r="E22" s="46"/>
      <c r="F22" s="705"/>
      <c r="G22" s="706"/>
      <c r="H22" s="707"/>
      <c r="I22" s="705"/>
      <c r="J22" s="706"/>
      <c r="K22" s="707"/>
      <c r="L22" s="706"/>
      <c r="M22" s="706"/>
      <c r="N22" s="708"/>
      <c r="O22" s="706"/>
      <c r="P22" s="705"/>
      <c r="Q22" s="708"/>
      <c r="R22" s="706"/>
      <c r="S22" s="709"/>
      <c r="T22" s="1189">
        <f t="shared" si="1"/>
        <v>0</v>
      </c>
      <c r="U22" s="261"/>
      <c r="V22" s="262"/>
      <c r="W22" s="161"/>
      <c r="X22" s="160"/>
      <c r="Y22" s="162"/>
      <c r="Z22" s="163"/>
      <c r="AA22" s="164"/>
      <c r="AB22" s="165"/>
    </row>
    <row r="23" spans="1:28" ht="22.5" customHeight="1" thickBot="1">
      <c r="A23" s="735"/>
      <c r="B23" s="735" t="s">
        <v>244</v>
      </c>
      <c r="C23" s="742" t="s">
        <v>66</v>
      </c>
      <c r="D23" s="743" t="s">
        <v>794</v>
      </c>
      <c r="E23" s="45"/>
      <c r="F23" s="700"/>
      <c r="G23" s="701"/>
      <c r="H23" s="702"/>
      <c r="I23" s="700"/>
      <c r="J23" s="701"/>
      <c r="K23" s="702"/>
      <c r="L23" s="701"/>
      <c r="M23" s="701">
        <f t="shared" si="0"/>
        <v>10365692.688</v>
      </c>
      <c r="N23" s="703">
        <f>ОДХnew!C9/1000</f>
        <v>10365692.688</v>
      </c>
      <c r="O23" s="701"/>
      <c r="P23" s="700"/>
      <c r="Q23" s="703"/>
      <c r="R23" s="701"/>
      <c r="S23" s="704"/>
      <c r="T23" s="1189">
        <f t="shared" si="1"/>
        <v>10365692.688</v>
      </c>
      <c r="U23" s="260"/>
      <c r="V23" s="251"/>
      <c r="W23" s="150"/>
      <c r="X23" s="149"/>
      <c r="Y23" s="151"/>
      <c r="Z23" s="152"/>
      <c r="AA23" s="153"/>
      <c r="AB23" s="154"/>
    </row>
    <row r="24" spans="1:30" ht="22.5" customHeight="1" thickBot="1">
      <c r="A24" s="735"/>
      <c r="B24" s="735" t="s">
        <v>245</v>
      </c>
      <c r="C24" s="736" t="s">
        <v>795</v>
      </c>
      <c r="D24" s="737" t="s">
        <v>796</v>
      </c>
      <c r="E24" s="47"/>
      <c r="F24" s="710">
        <v>43535457.947</v>
      </c>
      <c r="G24" s="711">
        <v>43535457.947</v>
      </c>
      <c r="H24" s="712"/>
      <c r="I24" s="710"/>
      <c r="J24" s="711"/>
      <c r="K24" s="712"/>
      <c r="L24" s="711"/>
      <c r="M24" s="711">
        <f t="shared" si="0"/>
        <v>145253200</v>
      </c>
      <c r="N24" s="713">
        <f>N25+N26+N27</f>
        <v>145253200</v>
      </c>
      <c r="O24" s="711"/>
      <c r="P24" s="710"/>
      <c r="Q24" s="713"/>
      <c r="R24" s="711"/>
      <c r="S24" s="715"/>
      <c r="T24" s="1189">
        <f t="shared" si="1"/>
        <v>188788657.947</v>
      </c>
      <c r="U24" s="263"/>
      <c r="V24" s="264"/>
      <c r="W24" s="171"/>
      <c r="X24" s="170"/>
      <c r="Y24" s="172"/>
      <c r="Z24" s="173"/>
      <c r="AA24" s="174"/>
      <c r="AB24" s="175"/>
      <c r="AD24" s="65"/>
    </row>
    <row r="25" spans="1:28" ht="22.5" customHeight="1" thickBot="1">
      <c r="A25" s="735"/>
      <c r="B25" s="735" t="s">
        <v>246</v>
      </c>
      <c r="C25" s="744" t="s">
        <v>797</v>
      </c>
      <c r="D25" s="745" t="s">
        <v>798</v>
      </c>
      <c r="E25" s="45"/>
      <c r="F25" s="700">
        <v>43535457.947</v>
      </c>
      <c r="G25" s="701">
        <v>43535457.947</v>
      </c>
      <c r="H25" s="702"/>
      <c r="I25" s="700"/>
      <c r="J25" s="701"/>
      <c r="K25" s="702"/>
      <c r="L25" s="701"/>
      <c r="M25" s="701">
        <f t="shared" si="0"/>
        <v>115335200</v>
      </c>
      <c r="N25" s="703">
        <f>'Розница ЛС'!K26*1000</f>
        <v>115335200</v>
      </c>
      <c r="O25" s="701"/>
      <c r="P25" s="700"/>
      <c r="Q25" s="703"/>
      <c r="R25" s="701"/>
      <c r="S25" s="704"/>
      <c r="T25" s="1189">
        <f t="shared" si="1"/>
        <v>158870657.947</v>
      </c>
      <c r="U25" s="260"/>
      <c r="V25" s="251"/>
      <c r="W25" s="150"/>
      <c r="X25" s="149"/>
      <c r="Y25" s="151"/>
      <c r="Z25" s="152"/>
      <c r="AA25" s="153"/>
      <c r="AB25" s="154"/>
    </row>
    <row r="26" spans="1:28" ht="22.5" customHeight="1" thickBot="1">
      <c r="A26" s="735"/>
      <c r="B26" s="735" t="s">
        <v>247</v>
      </c>
      <c r="C26" s="736" t="s">
        <v>799</v>
      </c>
      <c r="D26" s="737" t="s">
        <v>800</v>
      </c>
      <c r="E26" s="46"/>
      <c r="F26" s="705"/>
      <c r="G26" s="706"/>
      <c r="H26" s="707"/>
      <c r="I26" s="705"/>
      <c r="J26" s="706"/>
      <c r="K26" s="707"/>
      <c r="L26" s="706"/>
      <c r="M26" s="706">
        <f t="shared" si="0"/>
        <v>29918000</v>
      </c>
      <c r="N26" s="708">
        <f>'Розница ЛС'!K27*1000</f>
        <v>29918000</v>
      </c>
      <c r="O26" s="706"/>
      <c r="P26" s="705"/>
      <c r="Q26" s="708"/>
      <c r="R26" s="706"/>
      <c r="S26" s="709"/>
      <c r="T26" s="1189">
        <f t="shared" si="1"/>
        <v>29918000</v>
      </c>
      <c r="U26" s="261"/>
      <c r="V26" s="262"/>
      <c r="W26" s="161"/>
      <c r="X26" s="160"/>
      <c r="Y26" s="162"/>
      <c r="Z26" s="163"/>
      <c r="AA26" s="164"/>
      <c r="AB26" s="165"/>
    </row>
    <row r="27" spans="1:28" ht="22.5" customHeight="1" thickBot="1">
      <c r="A27" s="735"/>
      <c r="B27" s="735" t="s">
        <v>248</v>
      </c>
      <c r="C27" s="742" t="s">
        <v>63</v>
      </c>
      <c r="D27" s="743" t="s">
        <v>801</v>
      </c>
      <c r="E27" s="45"/>
      <c r="F27" s="700"/>
      <c r="G27" s="701"/>
      <c r="H27" s="702"/>
      <c r="I27" s="700"/>
      <c r="J27" s="701"/>
      <c r="K27" s="702"/>
      <c r="L27" s="701"/>
      <c r="M27" s="701"/>
      <c r="N27" s="703"/>
      <c r="O27" s="701"/>
      <c r="P27" s="700"/>
      <c r="Q27" s="703"/>
      <c r="R27" s="701"/>
      <c r="S27" s="704"/>
      <c r="T27" s="1189">
        <f t="shared" si="1"/>
        <v>0</v>
      </c>
      <c r="U27" s="260"/>
      <c r="V27" s="251"/>
      <c r="W27" s="150"/>
      <c r="X27" s="149"/>
      <c r="Y27" s="151"/>
      <c r="Z27" s="152"/>
      <c r="AA27" s="153"/>
      <c r="AB27" s="154"/>
    </row>
    <row r="28" spans="1:30" ht="22.5" customHeight="1" thickBot="1">
      <c r="A28" s="735"/>
      <c r="B28" s="735" t="s">
        <v>249</v>
      </c>
      <c r="C28" s="736" t="s">
        <v>802</v>
      </c>
      <c r="D28" s="737" t="s">
        <v>803</v>
      </c>
      <c r="E28" s="47"/>
      <c r="F28" s="710">
        <v>32860318.272</v>
      </c>
      <c r="G28" s="711">
        <v>32860318.272</v>
      </c>
      <c r="H28" s="712"/>
      <c r="I28" s="710"/>
      <c r="J28" s="711"/>
      <c r="K28" s="712"/>
      <c r="L28" s="711"/>
      <c r="M28" s="711"/>
      <c r="N28" s="716"/>
      <c r="O28" s="711"/>
      <c r="P28" s="710"/>
      <c r="Q28" s="713"/>
      <c r="R28" s="711"/>
      <c r="S28" s="714"/>
      <c r="T28" s="1189">
        <f t="shared" si="1"/>
        <v>32860318.272</v>
      </c>
      <c r="U28" s="263"/>
      <c r="V28" s="264"/>
      <c r="W28" s="171"/>
      <c r="X28" s="170"/>
      <c r="Y28" s="172"/>
      <c r="Z28" s="173"/>
      <c r="AA28" s="174"/>
      <c r="AB28" s="175"/>
      <c r="AD28" s="65"/>
    </row>
    <row r="29" spans="1:30" ht="22.5" customHeight="1" thickBot="1">
      <c r="A29" s="735"/>
      <c r="B29" s="735" t="s">
        <v>250</v>
      </c>
      <c r="C29" s="738" t="s">
        <v>804</v>
      </c>
      <c r="D29" s="739" t="s">
        <v>805</v>
      </c>
      <c r="E29" s="47"/>
      <c r="F29" s="710">
        <v>13543619.609</v>
      </c>
      <c r="G29" s="711">
        <v>13543619.609</v>
      </c>
      <c r="H29" s="712"/>
      <c r="I29" s="710">
        <v>4811129</v>
      </c>
      <c r="J29" s="711">
        <v>4811129</v>
      </c>
      <c r="K29" s="712"/>
      <c r="L29" s="711"/>
      <c r="M29" s="711"/>
      <c r="N29" s="713"/>
      <c r="O29" s="711"/>
      <c r="P29" s="710"/>
      <c r="Q29" s="713"/>
      <c r="R29" s="711"/>
      <c r="S29" s="714"/>
      <c r="T29" s="1189">
        <f t="shared" si="1"/>
        <v>18354748.608999997</v>
      </c>
      <c r="U29" s="263"/>
      <c r="V29" s="264"/>
      <c r="W29" s="171"/>
      <c r="X29" s="170"/>
      <c r="Y29" s="172"/>
      <c r="Z29" s="173"/>
      <c r="AA29" s="174"/>
      <c r="AB29" s="175"/>
      <c r="AD29" s="65"/>
    </row>
    <row r="30" spans="1:28" ht="22.5" customHeight="1" thickBot="1">
      <c r="A30" s="735"/>
      <c r="B30" s="735" t="s">
        <v>251</v>
      </c>
      <c r="C30" s="740" t="s">
        <v>806</v>
      </c>
      <c r="D30" s="741" t="s">
        <v>807</v>
      </c>
      <c r="E30" s="48"/>
      <c r="F30" s="717">
        <v>13543619.609</v>
      </c>
      <c r="G30" s="718">
        <v>13543619.609</v>
      </c>
      <c r="H30" s="719"/>
      <c r="I30" s="717"/>
      <c r="J30" s="718"/>
      <c r="K30" s="719"/>
      <c r="L30" s="718"/>
      <c r="M30" s="718"/>
      <c r="N30" s="720"/>
      <c r="O30" s="718"/>
      <c r="P30" s="717"/>
      <c r="Q30" s="721"/>
      <c r="R30" s="718"/>
      <c r="S30" s="722"/>
      <c r="T30" s="1189">
        <f t="shared" si="1"/>
        <v>13543619.609</v>
      </c>
      <c r="U30" s="265"/>
      <c r="V30" s="252"/>
      <c r="W30" s="179"/>
      <c r="X30" s="178"/>
      <c r="Y30" s="180"/>
      <c r="Z30" s="181"/>
      <c r="AA30" s="182"/>
      <c r="AB30" s="183"/>
    </row>
    <row r="31" spans="1:28" ht="22.5" customHeight="1" thickBot="1">
      <c r="A31" s="735"/>
      <c r="B31" s="735" t="s">
        <v>252</v>
      </c>
      <c r="C31" s="742" t="s">
        <v>58</v>
      </c>
      <c r="D31" s="743" t="s">
        <v>808</v>
      </c>
      <c r="E31" s="45"/>
      <c r="F31" s="700"/>
      <c r="G31" s="701"/>
      <c r="H31" s="702"/>
      <c r="I31" s="700"/>
      <c r="J31" s="701"/>
      <c r="K31" s="702"/>
      <c r="L31" s="701"/>
      <c r="M31" s="701"/>
      <c r="N31" s="703"/>
      <c r="O31" s="701"/>
      <c r="P31" s="700"/>
      <c r="Q31" s="703"/>
      <c r="R31" s="701"/>
      <c r="S31" s="704"/>
      <c r="T31" s="1189">
        <f t="shared" si="1"/>
        <v>0</v>
      </c>
      <c r="U31" s="260"/>
      <c r="V31" s="251"/>
      <c r="W31" s="150"/>
      <c r="X31" s="149"/>
      <c r="Y31" s="151"/>
      <c r="Z31" s="152"/>
      <c r="AA31" s="153"/>
      <c r="AB31" s="154"/>
    </row>
    <row r="32" spans="1:28" ht="22.5" customHeight="1" thickBot="1">
      <c r="A32" s="735"/>
      <c r="B32" s="735" t="s">
        <v>253</v>
      </c>
      <c r="C32" s="736" t="s">
        <v>57</v>
      </c>
      <c r="D32" s="737" t="s">
        <v>809</v>
      </c>
      <c r="E32" s="46"/>
      <c r="F32" s="705"/>
      <c r="G32" s="706"/>
      <c r="H32" s="707"/>
      <c r="I32" s="705">
        <v>4811129</v>
      </c>
      <c r="J32" s="706">
        <v>4811129</v>
      </c>
      <c r="K32" s="707"/>
      <c r="L32" s="706"/>
      <c r="M32" s="706"/>
      <c r="N32" s="708"/>
      <c r="O32" s="706"/>
      <c r="P32" s="705"/>
      <c r="Q32" s="708"/>
      <c r="R32" s="706"/>
      <c r="S32" s="709"/>
      <c r="T32" s="1189">
        <f t="shared" si="1"/>
        <v>4811129</v>
      </c>
      <c r="U32" s="261"/>
      <c r="V32" s="262"/>
      <c r="W32" s="161"/>
      <c r="X32" s="160"/>
      <c r="Y32" s="162"/>
      <c r="Z32" s="163"/>
      <c r="AA32" s="164"/>
      <c r="AB32" s="165"/>
    </row>
    <row r="33" spans="1:28" ht="22.5" customHeight="1" thickBot="1">
      <c r="A33" s="735"/>
      <c r="B33" s="735" t="s">
        <v>254</v>
      </c>
      <c r="C33" s="744" t="s">
        <v>56</v>
      </c>
      <c r="D33" s="745" t="s">
        <v>810</v>
      </c>
      <c r="E33" s="45"/>
      <c r="F33" s="700"/>
      <c r="G33" s="701"/>
      <c r="H33" s="702"/>
      <c r="I33" s="700"/>
      <c r="J33" s="701"/>
      <c r="K33" s="702"/>
      <c r="L33" s="701"/>
      <c r="M33" s="701"/>
      <c r="N33" s="703"/>
      <c r="O33" s="701"/>
      <c r="P33" s="700"/>
      <c r="Q33" s="703"/>
      <c r="R33" s="701"/>
      <c r="S33" s="704"/>
      <c r="T33" s="1189">
        <f t="shared" si="1"/>
        <v>0</v>
      </c>
      <c r="U33" s="260"/>
      <c r="V33" s="251"/>
      <c r="W33" s="150"/>
      <c r="X33" s="149"/>
      <c r="Y33" s="151"/>
      <c r="Z33" s="152"/>
      <c r="AA33" s="184"/>
      <c r="AB33" s="185"/>
    </row>
    <row r="34" spans="1:28" ht="22.5" customHeight="1" thickBot="1">
      <c r="A34" s="735"/>
      <c r="B34" s="735" t="s">
        <v>255</v>
      </c>
      <c r="C34" s="742" t="s">
        <v>811</v>
      </c>
      <c r="D34" s="743" t="s">
        <v>812</v>
      </c>
      <c r="E34" s="47"/>
      <c r="F34" s="710">
        <v>3186094.344</v>
      </c>
      <c r="G34" s="711">
        <v>3186094.344</v>
      </c>
      <c r="H34" s="712"/>
      <c r="I34" s="710"/>
      <c r="J34" s="711"/>
      <c r="K34" s="712"/>
      <c r="L34" s="711"/>
      <c r="M34" s="711"/>
      <c r="N34" s="713"/>
      <c r="O34" s="711"/>
      <c r="P34" s="710"/>
      <c r="Q34" s="713"/>
      <c r="R34" s="711"/>
      <c r="S34" s="714"/>
      <c r="T34" s="1189">
        <f t="shared" si="1"/>
        <v>3186094.344</v>
      </c>
      <c r="U34" s="263"/>
      <c r="V34" s="264"/>
      <c r="W34" s="186"/>
      <c r="X34" s="187"/>
      <c r="Y34" s="188"/>
      <c r="Z34" s="189"/>
      <c r="AA34" s="153"/>
      <c r="AB34" s="154"/>
    </row>
    <row r="35" spans="1:28" ht="22.5" customHeight="1" thickBot="1">
      <c r="A35" s="735"/>
      <c r="B35" s="735" t="s">
        <v>256</v>
      </c>
      <c r="C35" s="736" t="s">
        <v>53</v>
      </c>
      <c r="D35" s="737" t="s">
        <v>813</v>
      </c>
      <c r="E35" s="49"/>
      <c r="F35" s="723"/>
      <c r="G35" s="724"/>
      <c r="H35" s="725"/>
      <c r="I35" s="723"/>
      <c r="J35" s="724"/>
      <c r="K35" s="725"/>
      <c r="L35" s="724"/>
      <c r="M35" s="724"/>
      <c r="N35" s="716"/>
      <c r="O35" s="724"/>
      <c r="P35" s="723"/>
      <c r="Q35" s="703"/>
      <c r="R35" s="701"/>
      <c r="S35" s="704"/>
      <c r="T35" s="1189">
        <f t="shared" si="1"/>
        <v>0</v>
      </c>
      <c r="U35" s="260"/>
      <c r="V35" s="251"/>
      <c r="W35" s="186"/>
      <c r="X35" s="187"/>
      <c r="Y35" s="188"/>
      <c r="Z35" s="189"/>
      <c r="AA35" s="190"/>
      <c r="AB35" s="191"/>
    </row>
    <row r="36" spans="1:28" ht="22.5" customHeight="1" thickBot="1">
      <c r="A36" s="735"/>
      <c r="B36" s="735" t="s">
        <v>257</v>
      </c>
      <c r="C36" s="744" t="s">
        <v>814</v>
      </c>
      <c r="D36" s="745" t="s">
        <v>815</v>
      </c>
      <c r="E36" s="46"/>
      <c r="F36" s="705">
        <v>3186094.344</v>
      </c>
      <c r="G36" s="706">
        <v>3186094.344</v>
      </c>
      <c r="H36" s="707"/>
      <c r="I36" s="705"/>
      <c r="J36" s="706"/>
      <c r="K36" s="707"/>
      <c r="L36" s="706"/>
      <c r="M36" s="706"/>
      <c r="N36" s="708"/>
      <c r="O36" s="706"/>
      <c r="P36" s="705"/>
      <c r="Q36" s="708"/>
      <c r="R36" s="706"/>
      <c r="S36" s="709"/>
      <c r="T36" s="1189">
        <f t="shared" si="1"/>
        <v>3186094.344</v>
      </c>
      <c r="U36" s="261"/>
      <c r="V36" s="262"/>
      <c r="W36" s="161"/>
      <c r="X36" s="160"/>
      <c r="Y36" s="162"/>
      <c r="Z36" s="163"/>
      <c r="AA36" s="164"/>
      <c r="AB36" s="165"/>
    </row>
    <row r="37" spans="1:28" s="8" customFormat="1" ht="22.5" customHeight="1" thickBot="1">
      <c r="A37" s="746"/>
      <c r="B37" s="746" t="s">
        <v>258</v>
      </c>
      <c r="C37" s="736" t="s">
        <v>816</v>
      </c>
      <c r="D37" s="737" t="s">
        <v>817</v>
      </c>
      <c r="E37" s="50"/>
      <c r="F37" s="726"/>
      <c r="G37" s="727"/>
      <c r="H37" s="728"/>
      <c r="I37" s="726"/>
      <c r="J37" s="727"/>
      <c r="K37" s="728"/>
      <c r="L37" s="727"/>
      <c r="M37" s="727"/>
      <c r="N37" s="729"/>
      <c r="O37" s="727"/>
      <c r="P37" s="726"/>
      <c r="Q37" s="729"/>
      <c r="R37" s="727"/>
      <c r="S37" s="730"/>
      <c r="T37" s="1189">
        <f t="shared" si="1"/>
        <v>0</v>
      </c>
      <c r="U37" s="682"/>
      <c r="V37" s="192"/>
      <c r="W37" s="150"/>
      <c r="X37" s="149"/>
      <c r="Y37" s="151"/>
      <c r="Z37" s="152"/>
      <c r="AA37" s="153"/>
      <c r="AB37" s="154"/>
    </row>
    <row r="38" spans="1:28" ht="22.5" customHeight="1" thickBot="1">
      <c r="A38" s="735"/>
      <c r="B38" s="735" t="s">
        <v>259</v>
      </c>
      <c r="C38" s="742" t="s">
        <v>818</v>
      </c>
      <c r="D38" s="743" t="s">
        <v>819</v>
      </c>
      <c r="E38" s="47"/>
      <c r="F38" s="710">
        <v>1027771</v>
      </c>
      <c r="G38" s="711">
        <v>1027771</v>
      </c>
      <c r="H38" s="712"/>
      <c r="I38" s="710"/>
      <c r="J38" s="711"/>
      <c r="K38" s="712"/>
      <c r="L38" s="711"/>
      <c r="M38" s="711"/>
      <c r="N38" s="713"/>
      <c r="O38" s="711"/>
      <c r="P38" s="710"/>
      <c r="Q38" s="729"/>
      <c r="R38" s="727"/>
      <c r="S38" s="730"/>
      <c r="T38" s="1189">
        <f t="shared" si="1"/>
        <v>1027771</v>
      </c>
      <c r="U38" s="266"/>
      <c r="V38" s="267"/>
      <c r="W38" s="171"/>
      <c r="X38" s="170"/>
      <c r="Y38" s="172"/>
      <c r="Z38" s="173"/>
      <c r="AA38" s="174"/>
      <c r="AB38" s="175"/>
    </row>
    <row r="39" spans="1:30" ht="22.5" customHeight="1" thickBot="1">
      <c r="A39" s="735"/>
      <c r="B39" s="735" t="s">
        <v>260</v>
      </c>
      <c r="C39" s="736" t="s">
        <v>149</v>
      </c>
      <c r="D39" s="737" t="s">
        <v>820</v>
      </c>
      <c r="E39" s="6"/>
      <c r="F39" s="700">
        <v>16449370.294</v>
      </c>
      <c r="G39" s="701">
        <v>16449370.294</v>
      </c>
      <c r="H39" s="702"/>
      <c r="I39" s="700"/>
      <c r="J39" s="701"/>
      <c r="K39" s="702"/>
      <c r="L39" s="701"/>
      <c r="M39" s="701"/>
      <c r="N39" s="703"/>
      <c r="O39" s="701"/>
      <c r="P39" s="700">
        <v>756089.094</v>
      </c>
      <c r="Q39" s="703"/>
      <c r="R39" s="701">
        <v>756089.094</v>
      </c>
      <c r="S39" s="704"/>
      <c r="T39" s="1189">
        <f t="shared" si="1"/>
        <v>17205459.388</v>
      </c>
      <c r="U39" s="260"/>
      <c r="V39" s="251"/>
      <c r="W39" s="150"/>
      <c r="X39" s="149"/>
      <c r="Y39" s="151"/>
      <c r="Z39" s="152"/>
      <c r="AA39" s="153"/>
      <c r="AB39" s="154"/>
      <c r="AD39" s="65"/>
    </row>
    <row r="40" spans="1:31" s="1157" customFormat="1" ht="22.5" customHeight="1" thickBot="1">
      <c r="A40" s="1192"/>
      <c r="B40" s="1192" t="s">
        <v>261</v>
      </c>
      <c r="C40" s="738" t="s">
        <v>678</v>
      </c>
      <c r="D40" s="739"/>
      <c r="E40" s="51"/>
      <c r="F40" s="1193">
        <v>664900457.564</v>
      </c>
      <c r="G40" s="1194">
        <v>664900457.564</v>
      </c>
      <c r="H40" s="1195"/>
      <c r="I40" s="1193">
        <v>43425582</v>
      </c>
      <c r="J40" s="1194">
        <v>17985113</v>
      </c>
      <c r="K40" s="1195"/>
      <c r="L40" s="1194">
        <v>25440469</v>
      </c>
      <c r="M40" s="1194">
        <f>M6+M10+M14+M20+M24+M28+M29+M34+M38+M39</f>
        <v>318293907.68</v>
      </c>
      <c r="N40" s="1196"/>
      <c r="O40" s="1194"/>
      <c r="P40" s="1193">
        <v>2726276.094</v>
      </c>
      <c r="Q40" s="1196"/>
      <c r="R40" s="1194">
        <v>2726276.094</v>
      </c>
      <c r="S40" s="1197"/>
      <c r="T40" s="1190">
        <f>F40+I40+M40+P40+S40</f>
        <v>1029346223.3379999</v>
      </c>
      <c r="U40" s="1198"/>
      <c r="V40" s="1199"/>
      <c r="W40" s="1200"/>
      <c r="X40" s="1201"/>
      <c r="Y40" s="1202"/>
      <c r="Z40" s="1203"/>
      <c r="AA40" s="1204"/>
      <c r="AB40" s="1205"/>
      <c r="AD40" s="1168"/>
      <c r="AE40" s="1168"/>
    </row>
    <row r="41" spans="6:20" s="8" customFormat="1" ht="16.5">
      <c r="F41" s="65"/>
      <c r="I41" s="65"/>
      <c r="M41" s="675">
        <f>M40-HFxFS!T13</f>
        <v>0</v>
      </c>
      <c r="T41" s="1168"/>
    </row>
    <row r="42" spans="16:20" s="8" customFormat="1" ht="16.5">
      <c r="P42" s="674"/>
      <c r="T42" s="1191"/>
    </row>
  </sheetData>
  <sheetProtection/>
  <mergeCells count="7">
    <mergeCell ref="S3:S4"/>
    <mergeCell ref="T3:T5"/>
    <mergeCell ref="F3:H3"/>
    <mergeCell ref="I3:O3"/>
    <mergeCell ref="P3:R3"/>
    <mergeCell ref="C5:D5"/>
    <mergeCell ref="C3:C4"/>
  </mergeCells>
  <printOptions/>
  <pageMargins left="0.7" right="0.7" top="0.75" bottom="0.75" header="0.3" footer="0.3"/>
  <pageSetup fitToHeight="0" fitToWidth="1" horizontalDpi="300" verticalDpi="300" orientation="landscape" paperSize="9" scale="44" r:id="rId1"/>
</worksheet>
</file>

<file path=xl/worksheets/sheet6.xml><?xml version="1.0" encoding="utf-8"?>
<worksheet xmlns="http://schemas.openxmlformats.org/spreadsheetml/2006/main" xmlns:r="http://schemas.openxmlformats.org/officeDocument/2006/relationships">
  <sheetPr codeName="Sheet3">
    <pageSetUpPr fitToPage="1"/>
  </sheetPr>
  <dimension ref="B1:AP139"/>
  <sheetViews>
    <sheetView showGridLines="0" zoomScalePageLayoutView="0" workbookViewId="0" topLeftCell="C3">
      <pane xSplit="3" ySplit="2" topLeftCell="Y5" activePane="bottomRight" state="frozen"/>
      <selection pane="topLeft" activeCell="C3" sqref="C3"/>
      <selection pane="topRight" activeCell="H3" sqref="H3"/>
      <selection pane="bottomLeft" activeCell="C11" sqref="C11"/>
      <selection pane="bottomRight" activeCell="F3" sqref="F3:AN4"/>
    </sheetView>
  </sheetViews>
  <sheetFormatPr defaultColWidth="9.00390625" defaultRowHeight="16.5" outlineLevelRow="1"/>
  <cols>
    <col min="1" max="1" width="4.875" style="0" hidden="1" customWidth="1"/>
    <col min="2" max="2" width="10.50390625" style="0" hidden="1" customWidth="1"/>
    <col min="3" max="3" width="7.50390625" style="0" customWidth="1"/>
    <col min="4" max="4" width="26.50390625" style="0" customWidth="1"/>
    <col min="5" max="5" width="1.625" style="26" hidden="1" customWidth="1"/>
    <col min="6" max="36" width="9.50390625" style="0" customWidth="1"/>
    <col min="37" max="37" width="9.50390625" style="8" customWidth="1"/>
    <col min="38" max="39" width="9.50390625" style="0" customWidth="1"/>
    <col min="40" max="40" width="13.25390625" style="1157" customWidth="1"/>
    <col min="41" max="41" width="2.375" style="0" customWidth="1"/>
    <col min="42" max="42" width="18.50390625" style="8" customWidth="1"/>
  </cols>
  <sheetData>
    <row r="1" ht="17.25" hidden="1" thickBot="1">
      <c r="E1" s="26">
        <v>3</v>
      </c>
    </row>
    <row r="2" spans="6:40" ht="17.25" hidden="1" thickBot="1">
      <c r="F2" t="s">
        <v>227</v>
      </c>
      <c r="G2" t="s">
        <v>228</v>
      </c>
      <c r="H2" t="s">
        <v>229</v>
      </c>
      <c r="I2" t="s">
        <v>230</v>
      </c>
      <c r="J2" t="s">
        <v>231</v>
      </c>
      <c r="K2" t="s">
        <v>232</v>
      </c>
      <c r="L2" t="s">
        <v>233</v>
      </c>
      <c r="M2" t="s">
        <v>234</v>
      </c>
      <c r="N2" t="s">
        <v>235</v>
      </c>
      <c r="O2" t="s">
        <v>236</v>
      </c>
      <c r="P2" t="s">
        <v>237</v>
      </c>
      <c r="Q2" t="s">
        <v>238</v>
      </c>
      <c r="R2" t="s">
        <v>239</v>
      </c>
      <c r="S2" t="s">
        <v>240</v>
      </c>
      <c r="T2" t="s">
        <v>241</v>
      </c>
      <c r="U2" t="s">
        <v>242</v>
      </c>
      <c r="V2" t="s">
        <v>243</v>
      </c>
      <c r="W2" t="s">
        <v>244</v>
      </c>
      <c r="X2" t="s">
        <v>245</v>
      </c>
      <c r="Y2" t="s">
        <v>246</v>
      </c>
      <c r="Z2" t="s">
        <v>247</v>
      </c>
      <c r="AA2" t="s">
        <v>248</v>
      </c>
      <c r="AB2" t="s">
        <v>249</v>
      </c>
      <c r="AC2" t="s">
        <v>250</v>
      </c>
      <c r="AD2" t="s">
        <v>251</v>
      </c>
      <c r="AE2" t="s">
        <v>252</v>
      </c>
      <c r="AF2" t="s">
        <v>253</v>
      </c>
      <c r="AG2" t="s">
        <v>254</v>
      </c>
      <c r="AH2" t="s">
        <v>255</v>
      </c>
      <c r="AI2" t="s">
        <v>256</v>
      </c>
      <c r="AJ2" t="s">
        <v>257</v>
      </c>
      <c r="AK2" s="8" t="s">
        <v>258</v>
      </c>
      <c r="AL2" t="s">
        <v>259</v>
      </c>
      <c r="AM2" t="s">
        <v>260</v>
      </c>
      <c r="AN2" s="1157" t="s">
        <v>261</v>
      </c>
    </row>
    <row r="3" spans="3:40" ht="19.5" customHeight="1">
      <c r="C3" s="840"/>
      <c r="D3" s="1082" t="s">
        <v>822</v>
      </c>
      <c r="E3" s="683"/>
      <c r="F3" s="1078" t="s">
        <v>821</v>
      </c>
      <c r="G3" s="693" t="s">
        <v>766</v>
      </c>
      <c r="H3" s="693" t="s">
        <v>768</v>
      </c>
      <c r="I3" s="693" t="s">
        <v>770</v>
      </c>
      <c r="J3" s="1078" t="s">
        <v>772</v>
      </c>
      <c r="K3" s="693" t="s">
        <v>74</v>
      </c>
      <c r="L3" s="693" t="s">
        <v>73</v>
      </c>
      <c r="M3" s="693" t="s">
        <v>777</v>
      </c>
      <c r="N3" s="1078" t="s">
        <v>826</v>
      </c>
      <c r="O3" s="693" t="s">
        <v>780</v>
      </c>
      <c r="P3" s="693" t="s">
        <v>782</v>
      </c>
      <c r="Q3" s="693" t="s">
        <v>784</v>
      </c>
      <c r="R3" s="693" t="s">
        <v>786</v>
      </c>
      <c r="S3" s="693" t="s">
        <v>70</v>
      </c>
      <c r="T3" s="1078" t="s">
        <v>789</v>
      </c>
      <c r="U3" s="693" t="s">
        <v>791</v>
      </c>
      <c r="V3" s="693" t="s">
        <v>67</v>
      </c>
      <c r="W3" s="693" t="s">
        <v>827</v>
      </c>
      <c r="X3" s="1078" t="s">
        <v>795</v>
      </c>
      <c r="Y3" s="693" t="s">
        <v>797</v>
      </c>
      <c r="Z3" s="693" t="s">
        <v>799</v>
      </c>
      <c r="AA3" s="693" t="s">
        <v>63</v>
      </c>
      <c r="AB3" s="1078" t="s">
        <v>802</v>
      </c>
      <c r="AC3" s="1078" t="s">
        <v>804</v>
      </c>
      <c r="AD3" s="693" t="s">
        <v>806</v>
      </c>
      <c r="AE3" s="693" t="s">
        <v>58</v>
      </c>
      <c r="AF3" s="693" t="s">
        <v>57</v>
      </c>
      <c r="AG3" s="693" t="s">
        <v>56</v>
      </c>
      <c r="AH3" s="1078" t="s">
        <v>811</v>
      </c>
      <c r="AI3" s="693" t="s">
        <v>53</v>
      </c>
      <c r="AJ3" s="693" t="s">
        <v>814</v>
      </c>
      <c r="AK3" s="690" t="s">
        <v>816</v>
      </c>
      <c r="AL3" s="1078" t="s">
        <v>818</v>
      </c>
      <c r="AM3" s="1079" t="s">
        <v>149</v>
      </c>
      <c r="AN3" s="1286" t="s">
        <v>678</v>
      </c>
    </row>
    <row r="4" spans="3:40" ht="39.75" customHeight="1" thickBot="1">
      <c r="C4" s="748" t="s">
        <v>760</v>
      </c>
      <c r="D4" s="733"/>
      <c r="E4" s="1147"/>
      <c r="F4" s="1080" t="s">
        <v>828</v>
      </c>
      <c r="G4" s="1081" t="s">
        <v>767</v>
      </c>
      <c r="H4" s="1081" t="s">
        <v>769</v>
      </c>
      <c r="I4" s="1081" t="s">
        <v>771</v>
      </c>
      <c r="J4" s="1078" t="s">
        <v>773</v>
      </c>
      <c r="K4" s="1081" t="s">
        <v>775</v>
      </c>
      <c r="L4" s="1081" t="s">
        <v>776</v>
      </c>
      <c r="M4" s="1081" t="s">
        <v>778</v>
      </c>
      <c r="N4" s="1078" t="s">
        <v>779</v>
      </c>
      <c r="O4" s="1081" t="s">
        <v>781</v>
      </c>
      <c r="P4" s="1081" t="s">
        <v>783</v>
      </c>
      <c r="Q4" s="1081" t="s">
        <v>785</v>
      </c>
      <c r="R4" s="1081" t="s">
        <v>787</v>
      </c>
      <c r="S4" s="1081" t="s">
        <v>788</v>
      </c>
      <c r="T4" s="1080" t="s">
        <v>790</v>
      </c>
      <c r="U4" s="1081" t="s">
        <v>792</v>
      </c>
      <c r="V4" s="1081" t="s">
        <v>793</v>
      </c>
      <c r="W4" s="1081" t="s">
        <v>829</v>
      </c>
      <c r="X4" s="1080" t="s">
        <v>796</v>
      </c>
      <c r="Y4" s="1081" t="s">
        <v>798</v>
      </c>
      <c r="Z4" s="1081" t="s">
        <v>800</v>
      </c>
      <c r="AA4" s="1081" t="s">
        <v>801</v>
      </c>
      <c r="AB4" s="1080" t="s">
        <v>803</v>
      </c>
      <c r="AC4" s="1080" t="s">
        <v>805</v>
      </c>
      <c r="AD4" s="1081" t="s">
        <v>807</v>
      </c>
      <c r="AE4" s="1081" t="s">
        <v>808</v>
      </c>
      <c r="AF4" s="1081" t="s">
        <v>809</v>
      </c>
      <c r="AG4" s="1081" t="s">
        <v>830</v>
      </c>
      <c r="AH4" s="1080" t="s">
        <v>812</v>
      </c>
      <c r="AI4" s="1081" t="s">
        <v>813</v>
      </c>
      <c r="AJ4" s="1081" t="s">
        <v>815</v>
      </c>
      <c r="AK4" s="845" t="s">
        <v>817</v>
      </c>
      <c r="AL4" s="1080" t="s">
        <v>819</v>
      </c>
      <c r="AM4" s="1080" t="s">
        <v>820</v>
      </c>
      <c r="AN4" s="1286"/>
    </row>
    <row r="5" spans="2:40" ht="22.5" customHeight="1">
      <c r="B5" t="s">
        <v>156</v>
      </c>
      <c r="C5" s="1083" t="s">
        <v>26</v>
      </c>
      <c r="D5" s="743" t="s">
        <v>704</v>
      </c>
      <c r="E5" s="35"/>
      <c r="F5" s="499">
        <f>G5+H5+I5</f>
        <v>451339702.7879999</v>
      </c>
      <c r="G5" s="482">
        <f>G6+G7</f>
        <v>359462227.62799996</v>
      </c>
      <c r="H5" s="500">
        <v>20998710.502</v>
      </c>
      <c r="I5" s="499">
        <f>I6</f>
        <v>70878764.65799999</v>
      </c>
      <c r="J5" s="481"/>
      <c r="K5" s="499"/>
      <c r="L5" s="500"/>
      <c r="M5" s="499"/>
      <c r="N5" s="481">
        <f>O5+P5+Q5+R5</f>
        <v>250779235.91500002</v>
      </c>
      <c r="O5" s="499">
        <f>O6+O7</f>
        <v>151853067.33900002</v>
      </c>
      <c r="P5" s="500">
        <f>P6+P7</f>
        <v>27499362</v>
      </c>
      <c r="Q5" s="499">
        <f>Q6+Q7</f>
        <v>59970020.764</v>
      </c>
      <c r="R5" s="500">
        <f>R6+R7</f>
        <v>11456785.811999999</v>
      </c>
      <c r="S5" s="499"/>
      <c r="T5" s="481"/>
      <c r="U5" s="499"/>
      <c r="V5" s="500"/>
      <c r="W5" s="499"/>
      <c r="X5" s="481"/>
      <c r="Y5" s="499"/>
      <c r="Z5" s="500"/>
      <c r="AA5" s="499"/>
      <c r="AB5" s="481"/>
      <c r="AC5" s="481"/>
      <c r="AD5" s="499"/>
      <c r="AE5" s="500"/>
      <c r="AF5" s="500"/>
      <c r="AG5" s="499"/>
      <c r="AH5" s="481">
        <v>3186094.344</v>
      </c>
      <c r="AI5" s="501"/>
      <c r="AJ5" s="500">
        <v>3186094.344</v>
      </c>
      <c r="AK5" s="499"/>
      <c r="AL5" s="481">
        <v>1027771</v>
      </c>
      <c r="AM5" s="499"/>
      <c r="AN5" s="1211">
        <f>F5+N5+T5+X5+AB5+AC5+AH5+AL5</f>
        <v>706332804.0469999</v>
      </c>
    </row>
    <row r="6" spans="2:40" ht="22.5" customHeight="1" outlineLevel="1">
      <c r="B6" t="s">
        <v>157</v>
      </c>
      <c r="C6" s="1084" t="s">
        <v>705</v>
      </c>
      <c r="D6" s="737" t="s">
        <v>706</v>
      </c>
      <c r="E6" s="36"/>
      <c r="F6" s="496">
        <f>G6+H6+I6</f>
        <v>433821262.7879999</v>
      </c>
      <c r="G6" s="484">
        <f>G9+G12+G15</f>
        <v>341943787.62799996</v>
      </c>
      <c r="H6" s="488">
        <v>20998710.502</v>
      </c>
      <c r="I6" s="496">
        <f>I8+I11</f>
        <v>70878764.65799999</v>
      </c>
      <c r="J6" s="483"/>
      <c r="K6" s="496"/>
      <c r="L6" s="498"/>
      <c r="M6" s="485"/>
      <c r="N6" s="486">
        <f>O6+P6+Q6+R6</f>
        <v>250779235.91500002</v>
      </c>
      <c r="O6" s="496">
        <f>O9+O12+O15</f>
        <v>151853067.33900002</v>
      </c>
      <c r="P6" s="488">
        <f>P9+P12+P15</f>
        <v>27499362</v>
      </c>
      <c r="Q6" s="496">
        <f>Q9+Q12+Q15</f>
        <v>59970020.764</v>
      </c>
      <c r="R6" s="488">
        <f>R9+R12+R15</f>
        <v>11456785.811999999</v>
      </c>
      <c r="S6" s="496"/>
      <c r="T6" s="497"/>
      <c r="U6" s="496"/>
      <c r="V6" s="488"/>
      <c r="W6" s="496"/>
      <c r="X6" s="483"/>
      <c r="Y6" s="496"/>
      <c r="Z6" s="488"/>
      <c r="AA6" s="496"/>
      <c r="AB6" s="483"/>
      <c r="AC6" s="483"/>
      <c r="AD6" s="496"/>
      <c r="AE6" s="488"/>
      <c r="AF6" s="488"/>
      <c r="AG6" s="496"/>
      <c r="AH6" s="483">
        <v>3186094.344</v>
      </c>
      <c r="AI6" s="502"/>
      <c r="AJ6" s="488">
        <v>3186094.344</v>
      </c>
      <c r="AK6" s="496"/>
      <c r="AL6" s="483">
        <v>1027771</v>
      </c>
      <c r="AM6" s="496"/>
      <c r="AN6" s="1212">
        <f>F6+N6+AH6+AL6</f>
        <v>688814364.0469999</v>
      </c>
    </row>
    <row r="7" spans="2:42" ht="22.5" customHeight="1" outlineLevel="1">
      <c r="B7" t="s">
        <v>166</v>
      </c>
      <c r="C7" s="1085" t="s">
        <v>22</v>
      </c>
      <c r="D7" s="745" t="s">
        <v>707</v>
      </c>
      <c r="E7" s="36"/>
      <c r="F7" s="496">
        <f>G7+H7+I7</f>
        <v>17518440</v>
      </c>
      <c r="G7" s="484">
        <f>2975138+G10</f>
        <v>17518440</v>
      </c>
      <c r="H7" s="488"/>
      <c r="I7" s="496"/>
      <c r="J7" s="483"/>
      <c r="K7" s="496"/>
      <c r="L7" s="489"/>
      <c r="M7" s="487"/>
      <c r="N7" s="486"/>
      <c r="O7" s="487"/>
      <c r="P7" s="489">
        <f>P10+P13+P20</f>
        <v>0</v>
      </c>
      <c r="Q7" s="487">
        <f>Q10+Q13+Q20</f>
        <v>0</v>
      </c>
      <c r="R7" s="489">
        <f>R10+R13+Q20</f>
        <v>0</v>
      </c>
      <c r="S7" s="487"/>
      <c r="T7" s="483"/>
      <c r="U7" s="496"/>
      <c r="V7" s="488"/>
      <c r="W7" s="496"/>
      <c r="X7" s="483"/>
      <c r="Y7" s="496"/>
      <c r="Z7" s="488"/>
      <c r="AA7" s="496"/>
      <c r="AB7" s="483"/>
      <c r="AC7" s="483"/>
      <c r="AD7" s="496"/>
      <c r="AE7" s="488"/>
      <c r="AF7" s="488"/>
      <c r="AG7" s="496"/>
      <c r="AH7" s="483"/>
      <c r="AI7" s="502"/>
      <c r="AJ7" s="488"/>
      <c r="AK7" s="496"/>
      <c r="AL7" s="483"/>
      <c r="AM7" s="496"/>
      <c r="AN7" s="1212">
        <v>2975138</v>
      </c>
      <c r="AP7" s="65"/>
    </row>
    <row r="8" spans="2:40" ht="22.5" customHeight="1">
      <c r="B8" t="s">
        <v>171</v>
      </c>
      <c r="C8" s="1083" t="s">
        <v>27</v>
      </c>
      <c r="D8" s="743" t="s">
        <v>708</v>
      </c>
      <c r="E8" s="284"/>
      <c r="F8" s="491">
        <f>F9+F10</f>
        <v>403075133.79499996</v>
      </c>
      <c r="G8" s="490">
        <v>273036979.107</v>
      </c>
      <c r="H8" s="493">
        <v>20998710.502</v>
      </c>
      <c r="I8" s="491">
        <f>I9</f>
        <v>68840680.301</v>
      </c>
      <c r="J8" s="492"/>
      <c r="K8" s="491"/>
      <c r="L8" s="493"/>
      <c r="M8" s="491"/>
      <c r="N8" s="492">
        <f>O8+P8+Q8+R8+S8</f>
        <v>2191831.565</v>
      </c>
      <c r="O8" s="491">
        <f>O9+O10</f>
        <v>1370470.577</v>
      </c>
      <c r="P8" s="493">
        <f>P9+P10</f>
        <v>30954</v>
      </c>
      <c r="Q8" s="491">
        <f>Q9+Q10</f>
        <v>0</v>
      </c>
      <c r="R8" s="493">
        <f>R9+R10</f>
        <v>790406.988</v>
      </c>
      <c r="S8" s="491"/>
      <c r="T8" s="494"/>
      <c r="U8" s="495"/>
      <c r="V8" s="503"/>
      <c r="W8" s="495"/>
      <c r="X8" s="494"/>
      <c r="Y8" s="495"/>
      <c r="Z8" s="503"/>
      <c r="AA8" s="495"/>
      <c r="AB8" s="494"/>
      <c r="AC8" s="494"/>
      <c r="AD8" s="495"/>
      <c r="AE8" s="503"/>
      <c r="AF8" s="503"/>
      <c r="AG8" s="495"/>
      <c r="AH8" s="494">
        <v>3152014.145</v>
      </c>
      <c r="AI8" s="504"/>
      <c r="AJ8" s="503">
        <v>3152014.145</v>
      </c>
      <c r="AK8" s="495"/>
      <c r="AL8" s="494">
        <v>1027771</v>
      </c>
      <c r="AM8" s="495"/>
      <c r="AN8" s="1213">
        <v>430238591.62</v>
      </c>
    </row>
    <row r="9" spans="2:40" ht="22.5" customHeight="1" outlineLevel="1">
      <c r="B9" t="s">
        <v>158</v>
      </c>
      <c r="C9" s="1084" t="s">
        <v>19</v>
      </c>
      <c r="D9" s="737" t="s">
        <v>709</v>
      </c>
      <c r="E9" s="294"/>
      <c r="F9" s="1090">
        <f>G9+H9+I9</f>
        <v>400099995.79499996</v>
      </c>
      <c r="G9" s="1091">
        <f>267489702+ОДХnew!C12/1000+ОУ!D6+ОУ!D7+ОУ!D9+ОУ!D10+ОУ!D11+ОУ!H10+ОУ!H11</f>
        <v>310260604.992</v>
      </c>
      <c r="H9" s="1092">
        <v>20998710.502</v>
      </c>
      <c r="I9" s="1090">
        <f>131451023.301-45147138+ОУ!H7-17554146</f>
        <v>68840680.301</v>
      </c>
      <c r="J9" s="1093"/>
      <c r="K9" s="1090"/>
      <c r="L9" s="1092"/>
      <c r="M9" s="1090"/>
      <c r="N9" s="1093">
        <f>O9+P9+Q9+R9+S9</f>
        <v>2191831.565</v>
      </c>
      <c r="O9" s="1090">
        <f>360344.577+ОУ!E6+ОУ!E7+ОУ!E9+ОУ!E10+ОУ!E11</f>
        <v>1370470.577</v>
      </c>
      <c r="P9" s="1092">
        <f>ОУ!G6+ОУ!G7+ОУ!G9+ОУ!G10+ОУ!G11</f>
        <v>30954</v>
      </c>
      <c r="Q9" s="1090"/>
      <c r="R9" s="1092">
        <f>211748.988+ОУ!F6+ОУ!F7+ОУ!F9+ОУ!F10+ОУ!F11</f>
        <v>790406.988</v>
      </c>
      <c r="S9" s="1090"/>
      <c r="T9" s="1093"/>
      <c r="U9" s="1090"/>
      <c r="V9" s="1092"/>
      <c r="W9" s="1090"/>
      <c r="X9" s="1093"/>
      <c r="Y9" s="1090"/>
      <c r="Z9" s="1092"/>
      <c r="AA9" s="1090"/>
      <c r="AB9" s="1093"/>
      <c r="AC9" s="1093"/>
      <c r="AD9" s="1090"/>
      <c r="AE9" s="1092"/>
      <c r="AF9" s="1092"/>
      <c r="AG9" s="1090"/>
      <c r="AH9" s="1093">
        <v>3152014.145</v>
      </c>
      <c r="AI9" s="1094"/>
      <c r="AJ9" s="1092">
        <v>3152014.145</v>
      </c>
      <c r="AK9" s="1090"/>
      <c r="AL9" s="1093">
        <v>1027771</v>
      </c>
      <c r="AM9" s="1090"/>
      <c r="AN9" s="1214">
        <v>427263453.62</v>
      </c>
    </row>
    <row r="10" spans="2:40" ht="22.5" customHeight="1" outlineLevel="1">
      <c r="B10" t="s">
        <v>167</v>
      </c>
      <c r="C10" s="1085" t="s">
        <v>710</v>
      </c>
      <c r="D10" s="745" t="s">
        <v>711</v>
      </c>
      <c r="E10" s="294"/>
      <c r="F10" s="1090">
        <v>2975138</v>
      </c>
      <c r="G10" s="1091">
        <f>2975138+ОУ!D8+ОУ!H8</f>
        <v>14543302</v>
      </c>
      <c r="H10" s="1092"/>
      <c r="I10" s="1090"/>
      <c r="J10" s="1093"/>
      <c r="K10" s="1090"/>
      <c r="L10" s="1092"/>
      <c r="M10" s="1090"/>
      <c r="N10" s="1093">
        <f>O10+P10+Q10+R10+S10</f>
        <v>0</v>
      </c>
      <c r="O10" s="1090">
        <f>ОУ!E8</f>
        <v>0</v>
      </c>
      <c r="P10" s="1092"/>
      <c r="Q10" s="1090"/>
      <c r="R10" s="1092"/>
      <c r="S10" s="1090"/>
      <c r="T10" s="1093"/>
      <c r="U10" s="1090"/>
      <c r="V10" s="1092"/>
      <c r="W10" s="1090"/>
      <c r="X10" s="1093"/>
      <c r="Y10" s="1090"/>
      <c r="Z10" s="1092"/>
      <c r="AA10" s="1090"/>
      <c r="AB10" s="1093"/>
      <c r="AC10" s="1093"/>
      <c r="AD10" s="1090"/>
      <c r="AE10" s="1092"/>
      <c r="AF10" s="1092"/>
      <c r="AG10" s="1090"/>
      <c r="AH10" s="1093"/>
      <c r="AI10" s="1094"/>
      <c r="AJ10" s="1092"/>
      <c r="AK10" s="1090"/>
      <c r="AL10" s="1093"/>
      <c r="AM10" s="1090"/>
      <c r="AN10" s="1214">
        <v>2975138</v>
      </c>
    </row>
    <row r="11" spans="2:40" ht="22.5" customHeight="1">
      <c r="B11" t="s">
        <v>172</v>
      </c>
      <c r="C11" s="1084" t="s">
        <v>28</v>
      </c>
      <c r="D11" s="737" t="s">
        <v>712</v>
      </c>
      <c r="E11" s="294"/>
      <c r="F11" s="1090">
        <v>9239725.993</v>
      </c>
      <c r="G11" s="1091">
        <v>7201641.636</v>
      </c>
      <c r="H11" s="1092"/>
      <c r="I11" s="1090">
        <v>2038084.357</v>
      </c>
      <c r="J11" s="1093"/>
      <c r="K11" s="1090"/>
      <c r="L11" s="1092"/>
      <c r="M11" s="1090"/>
      <c r="N11" s="1093">
        <v>6527461.753</v>
      </c>
      <c r="O11" s="1090">
        <v>5476260.929</v>
      </c>
      <c r="P11" s="1092"/>
      <c r="Q11" s="1090"/>
      <c r="R11" s="1092">
        <v>1051200.824</v>
      </c>
      <c r="S11" s="1090"/>
      <c r="T11" s="1093"/>
      <c r="U11" s="1090"/>
      <c r="V11" s="1092"/>
      <c r="W11" s="1090"/>
      <c r="X11" s="1093"/>
      <c r="Y11" s="1090"/>
      <c r="Z11" s="1092"/>
      <c r="AA11" s="1090"/>
      <c r="AB11" s="1093"/>
      <c r="AC11" s="1093"/>
      <c r="AD11" s="1090"/>
      <c r="AE11" s="1092"/>
      <c r="AF11" s="1092"/>
      <c r="AG11" s="1090"/>
      <c r="AH11" s="1093">
        <v>34080.199</v>
      </c>
      <c r="AI11" s="1094"/>
      <c r="AJ11" s="1092">
        <v>34080.199</v>
      </c>
      <c r="AK11" s="1090"/>
      <c r="AL11" s="1093"/>
      <c r="AM11" s="1090"/>
      <c r="AN11" s="1214">
        <v>15801267.945</v>
      </c>
    </row>
    <row r="12" spans="2:40" ht="22.5" customHeight="1" outlineLevel="1">
      <c r="B12" t="s">
        <v>159</v>
      </c>
      <c r="C12" s="1083" t="s">
        <v>20</v>
      </c>
      <c r="D12" s="743" t="s">
        <v>713</v>
      </c>
      <c r="E12" s="294"/>
      <c r="F12" s="1090">
        <v>9239725.993</v>
      </c>
      <c r="G12" s="1091">
        <v>7201641.636</v>
      </c>
      <c r="H12" s="1092"/>
      <c r="I12" s="1090">
        <v>2038084.357</v>
      </c>
      <c r="J12" s="1093"/>
      <c r="K12" s="1090"/>
      <c r="L12" s="1092"/>
      <c r="M12" s="1090"/>
      <c r="N12" s="1093">
        <v>6527461.753</v>
      </c>
      <c r="O12" s="1090">
        <v>5476260.929</v>
      </c>
      <c r="P12" s="1092"/>
      <c r="Q12" s="1090"/>
      <c r="R12" s="1092">
        <v>1051200.824</v>
      </c>
      <c r="S12" s="1090"/>
      <c r="T12" s="1093"/>
      <c r="U12" s="1090"/>
      <c r="V12" s="1092"/>
      <c r="W12" s="1090"/>
      <c r="X12" s="1093"/>
      <c r="Y12" s="1090"/>
      <c r="Z12" s="1092"/>
      <c r="AA12" s="1090"/>
      <c r="AB12" s="1093"/>
      <c r="AC12" s="1093"/>
      <c r="AD12" s="1090"/>
      <c r="AE12" s="1092"/>
      <c r="AF12" s="1092"/>
      <c r="AG12" s="1090"/>
      <c r="AH12" s="1093">
        <v>34080.199</v>
      </c>
      <c r="AI12" s="1094"/>
      <c r="AJ12" s="1092">
        <v>34080.199</v>
      </c>
      <c r="AK12" s="1090"/>
      <c r="AL12" s="1093"/>
      <c r="AM12" s="1090"/>
      <c r="AN12" s="1214">
        <v>15801267.945</v>
      </c>
    </row>
    <row r="13" spans="2:40" ht="22.5" customHeight="1" outlineLevel="1">
      <c r="B13" t="s">
        <v>168</v>
      </c>
      <c r="C13" s="1084" t="s">
        <v>23</v>
      </c>
      <c r="D13" s="737" t="s">
        <v>714</v>
      </c>
      <c r="E13" s="294"/>
      <c r="F13" s="1090"/>
      <c r="G13" s="1091"/>
      <c r="H13" s="1092"/>
      <c r="I13" s="1090"/>
      <c r="J13" s="1093"/>
      <c r="K13" s="1090"/>
      <c r="L13" s="1092"/>
      <c r="M13" s="1090"/>
      <c r="N13" s="1093"/>
      <c r="O13" s="1090"/>
      <c r="P13" s="1092"/>
      <c r="Q13" s="1090"/>
      <c r="R13" s="1092"/>
      <c r="S13" s="1090"/>
      <c r="T13" s="1093"/>
      <c r="U13" s="1090"/>
      <c r="V13" s="1092"/>
      <c r="W13" s="1090"/>
      <c r="X13" s="1093"/>
      <c r="Y13" s="1090"/>
      <c r="Z13" s="1092"/>
      <c r="AA13" s="1090"/>
      <c r="AB13" s="1093"/>
      <c r="AC13" s="1093"/>
      <c r="AD13" s="1090"/>
      <c r="AE13" s="1092"/>
      <c r="AF13" s="1092"/>
      <c r="AG13" s="1090"/>
      <c r="AH13" s="1093"/>
      <c r="AI13" s="1094"/>
      <c r="AJ13" s="1092"/>
      <c r="AK13" s="1090"/>
      <c r="AL13" s="1093"/>
      <c r="AM13" s="1090"/>
      <c r="AN13" s="1214"/>
    </row>
    <row r="14" spans="2:40" ht="22.5" customHeight="1">
      <c r="B14" t="s">
        <v>173</v>
      </c>
      <c r="C14" s="1086" t="s">
        <v>29</v>
      </c>
      <c r="D14" s="751" t="s">
        <v>715</v>
      </c>
      <c r="E14" s="284"/>
      <c r="F14" s="1097"/>
      <c r="G14" s="1095"/>
      <c r="H14" s="1097"/>
      <c r="I14" s="1095"/>
      <c r="J14" s="1098"/>
      <c r="K14" s="1095"/>
      <c r="L14" s="1097"/>
      <c r="M14" s="1095"/>
      <c r="N14" s="1098">
        <f>O14+P14+Q14</f>
        <v>232444764.597</v>
      </c>
      <c r="O14" s="1095">
        <f>O15+O20</f>
        <v>145006335.833</v>
      </c>
      <c r="P14" s="1097">
        <f>P15</f>
        <v>27468408</v>
      </c>
      <c r="Q14" s="1095">
        <f>Q15</f>
        <v>59970020.764</v>
      </c>
      <c r="R14" s="1097"/>
      <c r="S14" s="1095"/>
      <c r="T14" s="1098"/>
      <c r="U14" s="1095"/>
      <c r="V14" s="1097"/>
      <c r="W14" s="1095"/>
      <c r="X14" s="1098"/>
      <c r="Y14" s="1095"/>
      <c r="Z14" s="1097"/>
      <c r="AA14" s="1095"/>
      <c r="AB14" s="1098"/>
      <c r="AC14" s="1098"/>
      <c r="AD14" s="1095"/>
      <c r="AE14" s="1097"/>
      <c r="AF14" s="1097"/>
      <c r="AG14" s="1095"/>
      <c r="AH14" s="1098"/>
      <c r="AI14" s="1099"/>
      <c r="AJ14" s="1097"/>
      <c r="AK14" s="1095"/>
      <c r="AL14" s="1098"/>
      <c r="AM14" s="1095"/>
      <c r="AN14" s="1215">
        <v>297239422.366</v>
      </c>
    </row>
    <row r="15" spans="2:40" ht="22.5" customHeight="1" outlineLevel="1">
      <c r="B15" t="s">
        <v>160</v>
      </c>
      <c r="C15" s="1083" t="s">
        <v>716</v>
      </c>
      <c r="D15" s="743" t="s">
        <v>717</v>
      </c>
      <c r="E15" s="294"/>
      <c r="F15" s="1092">
        <f>F16+F17+F18+F19</f>
        <v>24481541</v>
      </c>
      <c r="G15" s="1090">
        <f>G16+G17+G18</f>
        <v>24481541</v>
      </c>
      <c r="H15" s="1092"/>
      <c r="I15" s="1090"/>
      <c r="J15" s="1093"/>
      <c r="K15" s="1090"/>
      <c r="L15" s="1092"/>
      <c r="M15" s="1090"/>
      <c r="N15" s="1093">
        <f>O15+P15+Q15</f>
        <v>232444764.597</v>
      </c>
      <c r="O15" s="1090">
        <f>O16+O17+O18+O19</f>
        <v>145006335.833</v>
      </c>
      <c r="P15" s="1092">
        <f>P16+P17+P18+P19</f>
        <v>27468408</v>
      </c>
      <c r="Q15" s="1090">
        <f>Q16+Q17+Q18+Q19</f>
        <v>59970020.764</v>
      </c>
      <c r="R15" s="1092">
        <f>R16+R17+R18+R19</f>
        <v>9615178</v>
      </c>
      <c r="S15" s="1090"/>
      <c r="T15" s="1093"/>
      <c r="U15" s="1090"/>
      <c r="V15" s="1092"/>
      <c r="W15" s="1090"/>
      <c r="X15" s="1093"/>
      <c r="Y15" s="1090"/>
      <c r="Z15" s="1092"/>
      <c r="AA15" s="1090"/>
      <c r="AB15" s="1093"/>
      <c r="AC15" s="1093"/>
      <c r="AD15" s="1090"/>
      <c r="AE15" s="1092"/>
      <c r="AF15" s="1092"/>
      <c r="AG15" s="1090"/>
      <c r="AH15" s="1093"/>
      <c r="AI15" s="1094"/>
      <c r="AJ15" s="1092"/>
      <c r="AK15" s="1090"/>
      <c r="AL15" s="1093"/>
      <c r="AM15" s="1090"/>
      <c r="AN15" s="1214">
        <v>297239422.366</v>
      </c>
    </row>
    <row r="16" spans="2:40" ht="22.5" customHeight="1">
      <c r="B16" t="s">
        <v>161</v>
      </c>
      <c r="C16" s="1087" t="s">
        <v>126</v>
      </c>
      <c r="D16" s="749" t="s">
        <v>718</v>
      </c>
      <c r="E16" s="294"/>
      <c r="F16" s="1092">
        <f>G16</f>
        <v>21582741</v>
      </c>
      <c r="G16" s="1090">
        <f>ОУ!E12</f>
        <v>21582741</v>
      </c>
      <c r="H16" s="1092"/>
      <c r="I16" s="1090"/>
      <c r="J16" s="1093"/>
      <c r="K16" s="1090"/>
      <c r="L16" s="1092"/>
      <c r="M16" s="1090"/>
      <c r="N16" s="1093">
        <f>O16+P16+Q16+R16+S16</f>
        <v>142802505.833</v>
      </c>
      <c r="O16" s="1090">
        <f>135911441.833-16354320+ОУ!E12+ОУ!H12</f>
        <v>142107535.833</v>
      </c>
      <c r="P16" s="1092">
        <f>ОУ!G12</f>
        <v>174454</v>
      </c>
      <c r="Q16" s="1090"/>
      <c r="R16" s="1092">
        <f>ОУ!F12</f>
        <v>520516</v>
      </c>
      <c r="S16" s="1090"/>
      <c r="T16" s="1093"/>
      <c r="U16" s="1090"/>
      <c r="V16" s="1092"/>
      <c r="W16" s="1090"/>
      <c r="X16" s="1093"/>
      <c r="Y16" s="1090"/>
      <c r="Z16" s="1092"/>
      <c r="AA16" s="1090"/>
      <c r="AB16" s="1093"/>
      <c r="AC16" s="1093"/>
      <c r="AD16" s="1090"/>
      <c r="AE16" s="1092"/>
      <c r="AF16" s="1092"/>
      <c r="AG16" s="1090"/>
      <c r="AH16" s="1093"/>
      <c r="AI16" s="1094"/>
      <c r="AJ16" s="1092"/>
      <c r="AK16" s="1090"/>
      <c r="AL16" s="1093"/>
      <c r="AM16" s="1090"/>
      <c r="AN16" s="1214">
        <v>135911441.833</v>
      </c>
    </row>
    <row r="17" spans="2:40" ht="22.5" customHeight="1">
      <c r="B17" t="s">
        <v>162</v>
      </c>
      <c r="C17" s="1084" t="s">
        <v>127</v>
      </c>
      <c r="D17" s="737" t="s">
        <v>719</v>
      </c>
      <c r="E17" s="284"/>
      <c r="F17" s="1092">
        <f>G17</f>
        <v>635499</v>
      </c>
      <c r="G17" s="1090">
        <f>ОУ!E14</f>
        <v>635499</v>
      </c>
      <c r="H17" s="1092"/>
      <c r="I17" s="1090"/>
      <c r="J17" s="1093"/>
      <c r="K17" s="1090"/>
      <c r="L17" s="1092"/>
      <c r="M17" s="1090"/>
      <c r="N17" s="1093">
        <v>88190302.829</v>
      </c>
      <c r="O17" s="1090">
        <f>ОУ!E14</f>
        <v>635499</v>
      </c>
      <c r="P17" s="1092">
        <f>3001953+ОУ!G14+ОУ!H14</f>
        <v>27001554</v>
      </c>
      <c r="Q17" s="1090"/>
      <c r="R17" s="1092">
        <f>ОУ!F14</f>
        <v>92106</v>
      </c>
      <c r="S17" s="1090"/>
      <c r="T17" s="1093"/>
      <c r="U17" s="1090"/>
      <c r="V17" s="1092"/>
      <c r="W17" s="1090"/>
      <c r="X17" s="1093"/>
      <c r="Y17" s="1090"/>
      <c r="Z17" s="1092"/>
      <c r="AA17" s="1090"/>
      <c r="AB17" s="1093"/>
      <c r="AC17" s="1093"/>
      <c r="AD17" s="1090"/>
      <c r="AE17" s="1092"/>
      <c r="AF17" s="1092"/>
      <c r="AG17" s="1090"/>
      <c r="AH17" s="1093"/>
      <c r="AI17" s="1094"/>
      <c r="AJ17" s="1092"/>
      <c r="AK17" s="1090"/>
      <c r="AL17" s="1093"/>
      <c r="AM17" s="1090"/>
      <c r="AN17" s="1214">
        <v>88190302.829</v>
      </c>
    </row>
    <row r="18" spans="2:40" ht="22.5" customHeight="1" thickBot="1">
      <c r="B18" t="s">
        <v>163</v>
      </c>
      <c r="C18" s="1088" t="s">
        <v>128</v>
      </c>
      <c r="D18" s="739" t="s">
        <v>720</v>
      </c>
      <c r="E18" s="294"/>
      <c r="F18" s="1092">
        <f>G18</f>
        <v>2263301</v>
      </c>
      <c r="G18" s="1090">
        <f>ОУ!E13</f>
        <v>2263301</v>
      </c>
      <c r="H18" s="1092"/>
      <c r="I18" s="1090"/>
      <c r="J18" s="1093"/>
      <c r="K18" s="1090"/>
      <c r="L18" s="1092"/>
      <c r="M18" s="1090"/>
      <c r="N18" s="1093">
        <v>39745791.076</v>
      </c>
      <c r="O18" s="1090">
        <f>ОУ!E13</f>
        <v>2263301</v>
      </c>
      <c r="P18" s="1092">
        <f>ОУ!G13</f>
        <v>292400</v>
      </c>
      <c r="Q18" s="1090">
        <v>39745791.076</v>
      </c>
      <c r="R18" s="1092">
        <f>ОУ!F13+ОУ!H13</f>
        <v>9002556</v>
      </c>
      <c r="S18" s="1090"/>
      <c r="T18" s="1093"/>
      <c r="U18" s="1090"/>
      <c r="V18" s="1092"/>
      <c r="W18" s="1090"/>
      <c r="X18" s="1093"/>
      <c r="Y18" s="1090"/>
      <c r="Z18" s="1092"/>
      <c r="AA18" s="1090"/>
      <c r="AB18" s="1093"/>
      <c r="AC18" s="1093"/>
      <c r="AD18" s="1090"/>
      <c r="AE18" s="1092"/>
      <c r="AF18" s="1092"/>
      <c r="AG18" s="1090"/>
      <c r="AH18" s="1093"/>
      <c r="AI18" s="1094"/>
      <c r="AJ18" s="1092"/>
      <c r="AK18" s="1090"/>
      <c r="AL18" s="1093"/>
      <c r="AM18" s="1090"/>
      <c r="AN18" s="1214">
        <v>39745791.076</v>
      </c>
    </row>
    <row r="19" spans="2:40" ht="22.5" customHeight="1" thickBot="1">
      <c r="B19" t="s">
        <v>164</v>
      </c>
      <c r="C19" s="1089" t="s">
        <v>304</v>
      </c>
      <c r="D19" s="741" t="s">
        <v>721</v>
      </c>
      <c r="E19" s="284"/>
      <c r="F19" s="1092"/>
      <c r="G19" s="1090"/>
      <c r="H19" s="1092"/>
      <c r="I19" s="1090"/>
      <c r="J19" s="1093"/>
      <c r="K19" s="1090"/>
      <c r="L19" s="1092"/>
      <c r="M19" s="1090"/>
      <c r="N19" s="1093">
        <f>Q19</f>
        <v>20224229.688</v>
      </c>
      <c r="O19" s="1090"/>
      <c r="P19" s="1092"/>
      <c r="Q19" s="1090">
        <f>9858537+ОДХnew!C9/1000</f>
        <v>20224229.688</v>
      </c>
      <c r="R19" s="1092"/>
      <c r="S19" s="1090"/>
      <c r="T19" s="1093"/>
      <c r="U19" s="1090"/>
      <c r="V19" s="1092"/>
      <c r="W19" s="1090"/>
      <c r="X19" s="1093"/>
      <c r="Y19" s="1090"/>
      <c r="Z19" s="1092"/>
      <c r="AA19" s="1090"/>
      <c r="AB19" s="1093"/>
      <c r="AC19" s="1093"/>
      <c r="AD19" s="1090"/>
      <c r="AE19" s="1092"/>
      <c r="AF19" s="1092"/>
      <c r="AG19" s="1090"/>
      <c r="AH19" s="1093"/>
      <c r="AI19" s="1094"/>
      <c r="AJ19" s="1092"/>
      <c r="AK19" s="1090"/>
      <c r="AL19" s="1093"/>
      <c r="AM19" s="1090"/>
      <c r="AN19" s="1214">
        <v>33391886.628</v>
      </c>
    </row>
    <row r="20" spans="2:40" ht="22.5" customHeight="1" outlineLevel="1">
      <c r="B20" t="s">
        <v>169</v>
      </c>
      <c r="C20" s="1083" t="s">
        <v>24</v>
      </c>
      <c r="D20" s="743" t="s">
        <v>722</v>
      </c>
      <c r="E20" s="294"/>
      <c r="F20" s="1090"/>
      <c r="G20" s="1091"/>
      <c r="H20" s="1092"/>
      <c r="I20" s="1090"/>
      <c r="J20" s="1093"/>
      <c r="K20" s="1090"/>
      <c r="L20" s="1092"/>
      <c r="M20" s="1090"/>
      <c r="N20" s="1093"/>
      <c r="O20" s="1100"/>
      <c r="P20" s="1092"/>
      <c r="Q20" s="1090"/>
      <c r="R20" s="1092"/>
      <c r="S20" s="1090"/>
      <c r="T20" s="1093"/>
      <c r="U20" s="1100"/>
      <c r="V20" s="1092"/>
      <c r="W20" s="1101"/>
      <c r="X20" s="1093"/>
      <c r="Y20" s="1100"/>
      <c r="Z20" s="1092"/>
      <c r="AA20" s="1101"/>
      <c r="AB20" s="1093"/>
      <c r="AC20" s="1093"/>
      <c r="AD20" s="1090"/>
      <c r="AE20" s="1092"/>
      <c r="AF20" s="1092"/>
      <c r="AG20" s="1090"/>
      <c r="AH20" s="1093"/>
      <c r="AI20" s="1094"/>
      <c r="AJ20" s="1092"/>
      <c r="AK20" s="1090"/>
      <c r="AL20" s="1093"/>
      <c r="AM20" s="1090"/>
      <c r="AN20" s="1214"/>
    </row>
    <row r="21" spans="2:40" ht="22.5" customHeight="1">
      <c r="B21" t="s">
        <v>197</v>
      </c>
      <c r="C21" s="1084" t="s">
        <v>30</v>
      </c>
      <c r="D21" s="737" t="s">
        <v>723</v>
      </c>
      <c r="E21" s="294"/>
      <c r="F21" s="1090"/>
      <c r="G21" s="1091"/>
      <c r="H21" s="1092"/>
      <c r="I21" s="1090"/>
      <c r="J21" s="1093"/>
      <c r="K21" s="1090"/>
      <c r="L21" s="1092"/>
      <c r="M21" s="1090"/>
      <c r="N21" s="1093"/>
      <c r="O21" s="1090"/>
      <c r="P21" s="1092"/>
      <c r="Q21" s="1090"/>
      <c r="R21" s="1092"/>
      <c r="S21" s="1090"/>
      <c r="T21" s="1093"/>
      <c r="U21" s="1090"/>
      <c r="V21" s="1092"/>
      <c r="W21" s="1090"/>
      <c r="X21" s="1093"/>
      <c r="Y21" s="1090"/>
      <c r="Z21" s="1092"/>
      <c r="AA21" s="1090"/>
      <c r="AB21" s="1093"/>
      <c r="AC21" s="1093"/>
      <c r="AD21" s="1090"/>
      <c r="AE21" s="1092"/>
      <c r="AF21" s="1092"/>
      <c r="AG21" s="1090"/>
      <c r="AH21" s="1093"/>
      <c r="AI21" s="1094"/>
      <c r="AJ21" s="1092"/>
      <c r="AK21" s="1090"/>
      <c r="AL21" s="1093"/>
      <c r="AM21" s="1090"/>
      <c r="AN21" s="1214"/>
    </row>
    <row r="22" spans="2:40" ht="22.5" customHeight="1" outlineLevel="1">
      <c r="B22" t="s">
        <v>165</v>
      </c>
      <c r="C22" s="1085" t="s">
        <v>21</v>
      </c>
      <c r="D22" s="745" t="s">
        <v>724</v>
      </c>
      <c r="E22" s="294"/>
      <c r="F22" s="1090"/>
      <c r="G22" s="1091"/>
      <c r="H22" s="1092"/>
      <c r="I22" s="1090"/>
      <c r="J22" s="1093"/>
      <c r="K22" s="1090"/>
      <c r="L22" s="1092"/>
      <c r="M22" s="1090"/>
      <c r="N22" s="1093"/>
      <c r="O22" s="1090"/>
      <c r="P22" s="1092"/>
      <c r="Q22" s="1090"/>
      <c r="R22" s="1092"/>
      <c r="S22" s="1090"/>
      <c r="T22" s="1093"/>
      <c r="U22" s="1090"/>
      <c r="V22" s="1092"/>
      <c r="W22" s="1090"/>
      <c r="X22" s="1093"/>
      <c r="Y22" s="1090"/>
      <c r="Z22" s="1092"/>
      <c r="AA22" s="1090"/>
      <c r="AB22" s="1093"/>
      <c r="AC22" s="1093"/>
      <c r="AD22" s="1090"/>
      <c r="AE22" s="1092"/>
      <c r="AF22" s="1092"/>
      <c r="AG22" s="1090"/>
      <c r="AH22" s="1093"/>
      <c r="AI22" s="1094"/>
      <c r="AJ22" s="1092"/>
      <c r="AK22" s="1090"/>
      <c r="AL22" s="1093"/>
      <c r="AM22" s="1090"/>
      <c r="AN22" s="1214"/>
    </row>
    <row r="23" spans="2:40" ht="22.5" customHeight="1" outlineLevel="1">
      <c r="B23" t="s">
        <v>170</v>
      </c>
      <c r="C23" s="1083" t="s">
        <v>25</v>
      </c>
      <c r="D23" s="743" t="s">
        <v>725</v>
      </c>
      <c r="E23" s="308"/>
      <c r="F23" s="1102"/>
      <c r="G23" s="1103"/>
      <c r="H23" s="1104"/>
      <c r="I23" s="1102"/>
      <c r="J23" s="1105"/>
      <c r="K23" s="1102"/>
      <c r="L23" s="1104"/>
      <c r="M23" s="1102"/>
      <c r="N23" s="1105"/>
      <c r="O23" s="1102"/>
      <c r="P23" s="1104"/>
      <c r="Q23" s="1102"/>
      <c r="R23" s="1104"/>
      <c r="S23" s="1102"/>
      <c r="T23" s="1105"/>
      <c r="U23" s="1102"/>
      <c r="V23" s="1104"/>
      <c r="W23" s="1102"/>
      <c r="X23" s="1105"/>
      <c r="Y23" s="1102"/>
      <c r="Z23" s="1104"/>
      <c r="AA23" s="1102"/>
      <c r="AB23" s="1105"/>
      <c r="AC23" s="1105"/>
      <c r="AD23" s="1102"/>
      <c r="AE23" s="1104"/>
      <c r="AF23" s="1104"/>
      <c r="AG23" s="1102"/>
      <c r="AH23" s="1105"/>
      <c r="AI23" s="1106"/>
      <c r="AJ23" s="1104"/>
      <c r="AK23" s="1102"/>
      <c r="AL23" s="1105"/>
      <c r="AM23" s="1102"/>
      <c r="AN23" s="1216"/>
    </row>
    <row r="24" spans="2:42" ht="22.5" customHeight="1">
      <c r="B24" t="s">
        <v>196</v>
      </c>
      <c r="C24" s="1084" t="s">
        <v>726</v>
      </c>
      <c r="D24" s="737" t="s">
        <v>727</v>
      </c>
      <c r="E24" s="36"/>
      <c r="F24" s="1107">
        <f>F25</f>
        <v>327388</v>
      </c>
      <c r="G24" s="1108"/>
      <c r="H24" s="1109"/>
      <c r="I24" s="1107"/>
      <c r="J24" s="1110">
        <v>249637.918</v>
      </c>
      <c r="K24" s="1107">
        <v>249637.918</v>
      </c>
      <c r="L24" s="1109"/>
      <c r="M24" s="1107"/>
      <c r="N24" s="1110"/>
      <c r="O24" s="1111">
        <f>O25</f>
        <v>0</v>
      </c>
      <c r="P24" s="1109"/>
      <c r="Q24" s="1107"/>
      <c r="R24" s="1109"/>
      <c r="S24" s="1107"/>
      <c r="T24" s="1112"/>
      <c r="U24" s="1113"/>
      <c r="V24" s="1114"/>
      <c r="W24" s="1113"/>
      <c r="X24" s="1112"/>
      <c r="Y24" s="1113"/>
      <c r="Z24" s="1114"/>
      <c r="AA24" s="1113"/>
      <c r="AB24" s="1112"/>
      <c r="AC24" s="1112"/>
      <c r="AD24" s="1113"/>
      <c r="AE24" s="1114"/>
      <c r="AF24" s="1114"/>
      <c r="AG24" s="1113"/>
      <c r="AH24" s="1112"/>
      <c r="AI24" s="1115"/>
      <c r="AJ24" s="1114"/>
      <c r="AK24" s="1116"/>
      <c r="AL24" s="1116"/>
      <c r="AM24" s="1113"/>
      <c r="AN24" s="1217">
        <f>F24+J24+N24+T24+AB24+AC24+AH24+AL24</f>
        <v>577025.9180000001</v>
      </c>
      <c r="AP24" s="65"/>
    </row>
    <row r="25" spans="2:40" ht="22.5" customHeight="1">
      <c r="B25" t="s">
        <v>193</v>
      </c>
      <c r="C25" s="1085" t="s">
        <v>31</v>
      </c>
      <c r="D25" s="745" t="s">
        <v>728</v>
      </c>
      <c r="E25" s="315"/>
      <c r="F25" s="1117">
        <f>ОУ!D17+ОУ!D18+ОУ!D19</f>
        <v>327388</v>
      </c>
      <c r="G25" s="1118"/>
      <c r="H25" s="1119"/>
      <c r="I25" s="1117"/>
      <c r="J25" s="1120"/>
      <c r="K25" s="1117"/>
      <c r="L25" s="1119"/>
      <c r="M25" s="1117"/>
      <c r="N25" s="1120"/>
      <c r="O25" s="1121">
        <f>ОУ!E21</f>
        <v>0</v>
      </c>
      <c r="P25" s="1119"/>
      <c r="Q25" s="1117"/>
      <c r="R25" s="1119"/>
      <c r="S25" s="1117"/>
      <c r="T25" s="1120"/>
      <c r="U25" s="1121"/>
      <c r="V25" s="1119"/>
      <c r="W25" s="1122"/>
      <c r="X25" s="1120"/>
      <c r="Y25" s="1121"/>
      <c r="Z25" s="1119"/>
      <c r="AA25" s="1122"/>
      <c r="AB25" s="1120"/>
      <c r="AC25" s="1120"/>
      <c r="AD25" s="1117"/>
      <c r="AE25" s="1119"/>
      <c r="AF25" s="1119"/>
      <c r="AG25" s="1117"/>
      <c r="AH25" s="1120"/>
      <c r="AI25" s="1123"/>
      <c r="AJ25" s="1119"/>
      <c r="AK25" s="1117"/>
      <c r="AL25" s="1120"/>
      <c r="AM25" s="1117"/>
      <c r="AN25" s="1218"/>
    </row>
    <row r="26" spans="2:40" ht="22.5" customHeight="1">
      <c r="B26" t="s">
        <v>194</v>
      </c>
      <c r="C26" s="1084" t="s">
        <v>32</v>
      </c>
      <c r="D26" s="737" t="s">
        <v>729</v>
      </c>
      <c r="E26" s="284"/>
      <c r="F26" s="1095"/>
      <c r="G26" s="1096"/>
      <c r="H26" s="1097"/>
      <c r="I26" s="1095"/>
      <c r="J26" s="1098"/>
      <c r="K26" s="1095"/>
      <c r="L26" s="1097"/>
      <c r="M26" s="1095"/>
      <c r="N26" s="1098"/>
      <c r="O26" s="1095"/>
      <c r="P26" s="1097"/>
      <c r="Q26" s="1095"/>
      <c r="R26" s="1097"/>
      <c r="S26" s="1095"/>
      <c r="T26" s="1098"/>
      <c r="U26" s="1095"/>
      <c r="V26" s="1097"/>
      <c r="W26" s="1095"/>
      <c r="X26" s="1098"/>
      <c r="Y26" s="1095"/>
      <c r="Z26" s="1097"/>
      <c r="AA26" s="1095"/>
      <c r="AB26" s="1098"/>
      <c r="AC26" s="1098"/>
      <c r="AD26" s="1095"/>
      <c r="AE26" s="1097"/>
      <c r="AF26" s="1097"/>
      <c r="AG26" s="1095"/>
      <c r="AH26" s="1098"/>
      <c r="AI26" s="1099"/>
      <c r="AJ26" s="1097"/>
      <c r="AK26" s="1095"/>
      <c r="AL26" s="1098"/>
      <c r="AM26" s="1095"/>
      <c r="AN26" s="1215"/>
    </row>
    <row r="27" spans="2:40" ht="22.5" customHeight="1">
      <c r="B27" t="s">
        <v>195</v>
      </c>
      <c r="C27" s="1083" t="s">
        <v>33</v>
      </c>
      <c r="D27" s="743" t="s">
        <v>730</v>
      </c>
      <c r="E27" s="294"/>
      <c r="F27" s="1090"/>
      <c r="G27" s="1091"/>
      <c r="H27" s="1092"/>
      <c r="I27" s="1090"/>
      <c r="J27" s="1093"/>
      <c r="K27" s="1090"/>
      <c r="L27" s="1092"/>
      <c r="M27" s="1090"/>
      <c r="N27" s="1093"/>
      <c r="O27" s="1090"/>
      <c r="P27" s="1092"/>
      <c r="Q27" s="1090"/>
      <c r="R27" s="1092"/>
      <c r="S27" s="1090"/>
      <c r="T27" s="1093"/>
      <c r="U27" s="1090"/>
      <c r="V27" s="1092"/>
      <c r="W27" s="1090"/>
      <c r="X27" s="1093"/>
      <c r="Y27" s="1090"/>
      <c r="Z27" s="1092"/>
      <c r="AA27" s="1090"/>
      <c r="AB27" s="1093"/>
      <c r="AC27" s="1093"/>
      <c r="AD27" s="1090"/>
      <c r="AE27" s="1092"/>
      <c r="AF27" s="1092"/>
      <c r="AG27" s="1090"/>
      <c r="AH27" s="1093"/>
      <c r="AI27" s="1094"/>
      <c r="AJ27" s="1092"/>
      <c r="AK27" s="1090"/>
      <c r="AL27" s="1093"/>
      <c r="AM27" s="1090"/>
      <c r="AN27" s="1214"/>
    </row>
    <row r="28" spans="2:40" ht="22.5" customHeight="1">
      <c r="B28" t="s">
        <v>199</v>
      </c>
      <c r="C28" s="1084" t="s">
        <v>34</v>
      </c>
      <c r="D28" s="737" t="s">
        <v>731</v>
      </c>
      <c r="E28" s="284"/>
      <c r="F28" s="1095"/>
      <c r="G28" s="1096"/>
      <c r="H28" s="1097"/>
      <c r="I28" s="1095"/>
      <c r="J28" s="1098"/>
      <c r="K28" s="1095"/>
      <c r="L28" s="1097"/>
      <c r="M28" s="1095"/>
      <c r="N28" s="1098"/>
      <c r="O28" s="1095"/>
      <c r="P28" s="1097"/>
      <c r="Q28" s="1095"/>
      <c r="R28" s="1097"/>
      <c r="S28" s="1095"/>
      <c r="T28" s="1098"/>
      <c r="U28" s="1095"/>
      <c r="V28" s="1097"/>
      <c r="W28" s="1095"/>
      <c r="X28" s="1098"/>
      <c r="Y28" s="1095"/>
      <c r="Z28" s="1097"/>
      <c r="AA28" s="1095"/>
      <c r="AB28" s="1098"/>
      <c r="AC28" s="1098"/>
      <c r="AD28" s="1095"/>
      <c r="AE28" s="1097"/>
      <c r="AF28" s="1097"/>
      <c r="AG28" s="1095"/>
      <c r="AH28" s="1098"/>
      <c r="AI28" s="1099"/>
      <c r="AJ28" s="1097"/>
      <c r="AK28" s="1095"/>
      <c r="AL28" s="1098"/>
      <c r="AM28" s="1095"/>
      <c r="AN28" s="1215"/>
    </row>
    <row r="29" spans="2:42" ht="22.5" customHeight="1">
      <c r="B29" t="s">
        <v>174</v>
      </c>
      <c r="C29" s="1086" t="s">
        <v>732</v>
      </c>
      <c r="D29" s="751" t="s">
        <v>733</v>
      </c>
      <c r="E29" s="36"/>
      <c r="F29" s="1107">
        <v>1476105</v>
      </c>
      <c r="G29" s="1108">
        <v>1403758</v>
      </c>
      <c r="H29" s="1109"/>
      <c r="I29" s="1107">
        <v>72347</v>
      </c>
      <c r="J29" s="1110"/>
      <c r="K29" s="1107"/>
      <c r="L29" s="1109"/>
      <c r="M29" s="1107"/>
      <c r="N29" s="1110">
        <f>O29+P29+Q29+R29+S29</f>
        <v>3109387</v>
      </c>
      <c r="O29" s="1107">
        <f>ОУ!E15</f>
        <v>649853</v>
      </c>
      <c r="P29" s="1109">
        <f>ОУ!G15</f>
        <v>45745</v>
      </c>
      <c r="Q29" s="1107"/>
      <c r="R29" s="1109">
        <f>60337+ОУ!F15</f>
        <v>2413789</v>
      </c>
      <c r="S29" s="1107"/>
      <c r="T29" s="1110">
        <f>U29+V29+W29+ОУ!H15</f>
        <v>56843374</v>
      </c>
      <c r="U29" s="1107">
        <f>U30+U31+U32</f>
        <v>23027923</v>
      </c>
      <c r="V29" s="1109"/>
      <c r="W29" s="1107"/>
      <c r="X29" s="1110"/>
      <c r="Y29" s="1107"/>
      <c r="Z29" s="1109"/>
      <c r="AA29" s="1107"/>
      <c r="AB29" s="1110"/>
      <c r="AC29" s="1110"/>
      <c r="AD29" s="1107"/>
      <c r="AE29" s="1109"/>
      <c r="AF29" s="1109"/>
      <c r="AG29" s="1107"/>
      <c r="AH29" s="1110"/>
      <c r="AI29" s="1124"/>
      <c r="AJ29" s="1109"/>
      <c r="AK29" s="1107"/>
      <c r="AL29" s="1110"/>
      <c r="AM29" s="1107"/>
      <c r="AN29" s="1219">
        <f>F29+J29+N29+T29+X29+AB29+AC29+AH29</f>
        <v>61428866</v>
      </c>
      <c r="AP29" s="65"/>
    </row>
    <row r="30" spans="2:40" ht="22.5" customHeight="1">
      <c r="B30" t="s">
        <v>175</v>
      </c>
      <c r="C30" s="1083" t="s">
        <v>35</v>
      </c>
      <c r="D30" s="743" t="s">
        <v>734</v>
      </c>
      <c r="E30" s="284"/>
      <c r="F30" s="1095"/>
      <c r="G30" s="1096"/>
      <c r="H30" s="1097"/>
      <c r="I30" s="1095"/>
      <c r="J30" s="1098"/>
      <c r="K30" s="1095"/>
      <c r="L30" s="1097"/>
      <c r="M30" s="1095"/>
      <c r="N30" s="1098"/>
      <c r="O30" s="1095"/>
      <c r="P30" s="1097"/>
      <c r="Q30" s="1095"/>
      <c r="R30" s="1097"/>
      <c r="S30" s="1095"/>
      <c r="T30" s="1098"/>
      <c r="U30" s="1095"/>
      <c r="V30" s="1097"/>
      <c r="W30" s="1095"/>
      <c r="X30" s="1098"/>
      <c r="Y30" s="1095"/>
      <c r="Z30" s="1097"/>
      <c r="AA30" s="1095"/>
      <c r="AB30" s="1098"/>
      <c r="AC30" s="1098"/>
      <c r="AD30" s="1095"/>
      <c r="AE30" s="1097"/>
      <c r="AF30" s="1097"/>
      <c r="AG30" s="1095"/>
      <c r="AH30" s="1098"/>
      <c r="AI30" s="1099"/>
      <c r="AJ30" s="1097"/>
      <c r="AK30" s="1095"/>
      <c r="AL30" s="1098"/>
      <c r="AM30" s="1095"/>
      <c r="AN30" s="1215"/>
    </row>
    <row r="31" spans="2:40" ht="22.5" customHeight="1">
      <c r="B31" t="s">
        <v>176</v>
      </c>
      <c r="C31" s="1087" t="s">
        <v>36</v>
      </c>
      <c r="D31" s="749" t="s">
        <v>735</v>
      </c>
      <c r="E31" s="308"/>
      <c r="F31" s="1102">
        <v>1476105</v>
      </c>
      <c r="G31" s="1103">
        <v>1403758</v>
      </c>
      <c r="H31" s="1104"/>
      <c r="I31" s="1102">
        <v>72347</v>
      </c>
      <c r="J31" s="1105"/>
      <c r="K31" s="1102"/>
      <c r="L31" s="1104"/>
      <c r="M31" s="1102"/>
      <c r="N31" s="1105">
        <v>60337</v>
      </c>
      <c r="O31" s="1102"/>
      <c r="P31" s="1104"/>
      <c r="Q31" s="1102"/>
      <c r="R31" s="1104">
        <v>60337</v>
      </c>
      <c r="S31" s="1102"/>
      <c r="T31" s="1105"/>
      <c r="U31" s="1102"/>
      <c r="V31" s="1104"/>
      <c r="W31" s="1102"/>
      <c r="X31" s="1105"/>
      <c r="Y31" s="1102"/>
      <c r="Z31" s="1104"/>
      <c r="AA31" s="1102"/>
      <c r="AB31" s="1105"/>
      <c r="AC31" s="1105"/>
      <c r="AD31" s="1102"/>
      <c r="AE31" s="1104"/>
      <c r="AF31" s="1104"/>
      <c r="AG31" s="1102"/>
      <c r="AH31" s="1105"/>
      <c r="AI31" s="1106"/>
      <c r="AJ31" s="1104"/>
      <c r="AK31" s="1102"/>
      <c r="AL31" s="1105"/>
      <c r="AM31" s="1102"/>
      <c r="AN31" s="1216">
        <v>1536442</v>
      </c>
    </row>
    <row r="32" spans="2:40" ht="22.5" customHeight="1">
      <c r="B32" t="s">
        <v>177</v>
      </c>
      <c r="C32" s="1084" t="s">
        <v>37</v>
      </c>
      <c r="D32" s="737" t="s">
        <v>736</v>
      </c>
      <c r="E32" s="284"/>
      <c r="F32" s="1125"/>
      <c r="G32" s="1126"/>
      <c r="H32" s="1127"/>
      <c r="I32" s="1125"/>
      <c r="J32" s="1128"/>
      <c r="K32" s="1125"/>
      <c r="L32" s="1127"/>
      <c r="M32" s="1125"/>
      <c r="N32" s="1128"/>
      <c r="O32" s="1125"/>
      <c r="P32" s="1127"/>
      <c r="Q32" s="1125"/>
      <c r="R32" s="1127"/>
      <c r="S32" s="1125"/>
      <c r="T32" s="1128">
        <f>U32</f>
        <v>23027923</v>
      </c>
      <c r="U32" s="1125">
        <v>23027923</v>
      </c>
      <c r="V32" s="1127"/>
      <c r="W32" s="1125"/>
      <c r="X32" s="1128"/>
      <c r="Y32" s="1125"/>
      <c r="Z32" s="1127"/>
      <c r="AA32" s="1125"/>
      <c r="AB32" s="1128"/>
      <c r="AC32" s="1128"/>
      <c r="AD32" s="1125"/>
      <c r="AE32" s="1127"/>
      <c r="AF32" s="1127"/>
      <c r="AG32" s="1125"/>
      <c r="AH32" s="1128"/>
      <c r="AI32" s="1129"/>
      <c r="AJ32" s="1127"/>
      <c r="AK32" s="1125"/>
      <c r="AL32" s="1128"/>
      <c r="AM32" s="1125"/>
      <c r="AN32" s="1220">
        <f>F32+J32+N32+T32+X32+AB32+AC32+AH32</f>
        <v>23027923</v>
      </c>
    </row>
    <row r="33" spans="2:40" ht="22.5" customHeight="1" thickBot="1">
      <c r="B33" t="s">
        <v>178</v>
      </c>
      <c r="C33" s="1088" t="s">
        <v>737</v>
      </c>
      <c r="D33" s="739" t="s">
        <v>738</v>
      </c>
      <c r="E33" s="36"/>
      <c r="F33" s="1113">
        <v>596326.441</v>
      </c>
      <c r="G33" s="1130">
        <v>476680.393</v>
      </c>
      <c r="H33" s="1114"/>
      <c r="I33" s="1113">
        <v>119646.048</v>
      </c>
      <c r="J33" s="1112"/>
      <c r="K33" s="1113"/>
      <c r="L33" s="1114"/>
      <c r="M33" s="1113"/>
      <c r="N33" s="1112"/>
      <c r="O33" s="1113"/>
      <c r="P33" s="1114"/>
      <c r="Q33" s="1113"/>
      <c r="R33" s="1114"/>
      <c r="S33" s="1113"/>
      <c r="T33" s="1112"/>
      <c r="U33" s="1113"/>
      <c r="V33" s="1114"/>
      <c r="W33" s="1113"/>
      <c r="X33" s="1112">
        <f>Y33+Z33+AA33</f>
        <v>188788658</v>
      </c>
      <c r="Y33" s="1113">
        <f>Y34+Y38</f>
        <v>158870658</v>
      </c>
      <c r="Z33" s="1114">
        <f>Z34+Z38</f>
        <v>29918000</v>
      </c>
      <c r="AA33" s="1113"/>
      <c r="AB33" s="1112"/>
      <c r="AC33" s="1112"/>
      <c r="AD33" s="1113"/>
      <c r="AE33" s="1114"/>
      <c r="AF33" s="1114"/>
      <c r="AG33" s="1113"/>
      <c r="AH33" s="1112"/>
      <c r="AI33" s="1115"/>
      <c r="AJ33" s="1114"/>
      <c r="AK33" s="1113"/>
      <c r="AL33" s="1112"/>
      <c r="AM33" s="1113"/>
      <c r="AN33" s="1217">
        <f>F33+J33+N33+T33+X33</f>
        <v>189384984.441</v>
      </c>
    </row>
    <row r="34" spans="2:40" ht="22.5" customHeight="1" thickBot="1">
      <c r="B34" t="s">
        <v>179</v>
      </c>
      <c r="C34" s="1089" t="s">
        <v>739</v>
      </c>
      <c r="D34" s="741" t="s">
        <v>740</v>
      </c>
      <c r="E34" s="371"/>
      <c r="F34" s="1131"/>
      <c r="G34" s="1132"/>
      <c r="H34" s="1133"/>
      <c r="I34" s="1131"/>
      <c r="J34" s="1134"/>
      <c r="K34" s="1131"/>
      <c r="L34" s="1133"/>
      <c r="M34" s="1131"/>
      <c r="N34" s="1134"/>
      <c r="O34" s="1131"/>
      <c r="P34" s="1133"/>
      <c r="Q34" s="1131"/>
      <c r="R34" s="1133"/>
      <c r="S34" s="1131"/>
      <c r="T34" s="1134"/>
      <c r="U34" s="1131"/>
      <c r="V34" s="1133"/>
      <c r="W34" s="1131"/>
      <c r="X34" s="1134">
        <f>Y34</f>
        <v>158870658</v>
      </c>
      <c r="Y34" s="1131">
        <f>43535458+'Розница ЛС'!K26*1000</f>
        <v>158870658</v>
      </c>
      <c r="Z34" s="1133"/>
      <c r="AA34" s="1131"/>
      <c r="AB34" s="1134"/>
      <c r="AC34" s="1134"/>
      <c r="AD34" s="1131"/>
      <c r="AE34" s="1133"/>
      <c r="AF34" s="1133"/>
      <c r="AG34" s="1131"/>
      <c r="AH34" s="1134"/>
      <c r="AI34" s="1135"/>
      <c r="AJ34" s="1133"/>
      <c r="AK34" s="1131"/>
      <c r="AL34" s="1134"/>
      <c r="AM34" s="1131"/>
      <c r="AN34" s="1221">
        <f>F34+J34+N34+T34+X34+AB34+AC34+AH34</f>
        <v>158870658</v>
      </c>
    </row>
    <row r="35" spans="2:40" ht="22.5" customHeight="1">
      <c r="B35" t="s">
        <v>180</v>
      </c>
      <c r="C35" s="1083" t="s">
        <v>136</v>
      </c>
      <c r="D35" s="743" t="s">
        <v>741</v>
      </c>
      <c r="E35" s="284"/>
      <c r="F35" s="1136"/>
      <c r="G35" s="1137"/>
      <c r="H35" s="1138"/>
      <c r="I35" s="1136"/>
      <c r="J35" s="1139"/>
      <c r="K35" s="1136"/>
      <c r="L35" s="1138"/>
      <c r="M35" s="1136"/>
      <c r="N35" s="1139"/>
      <c r="O35" s="1136"/>
      <c r="P35" s="1138"/>
      <c r="Q35" s="1136"/>
      <c r="R35" s="1138"/>
      <c r="S35" s="1136"/>
      <c r="T35" s="1139"/>
      <c r="U35" s="1136"/>
      <c r="V35" s="1138"/>
      <c r="W35" s="1136"/>
      <c r="X35" s="1139"/>
      <c r="Y35" s="1136"/>
      <c r="Z35" s="1138"/>
      <c r="AA35" s="1136"/>
      <c r="AB35" s="1139"/>
      <c r="AC35" s="1139"/>
      <c r="AD35" s="1136"/>
      <c r="AE35" s="1138"/>
      <c r="AF35" s="1138"/>
      <c r="AG35" s="1136"/>
      <c r="AH35" s="1139"/>
      <c r="AI35" s="1140"/>
      <c r="AJ35" s="1138"/>
      <c r="AK35" s="1136"/>
      <c r="AL35" s="1139"/>
      <c r="AM35" s="1136"/>
      <c r="AN35" s="1222"/>
    </row>
    <row r="36" spans="2:40" ht="22.5" customHeight="1">
      <c r="B36" t="s">
        <v>181</v>
      </c>
      <c r="C36" s="1084" t="s">
        <v>137</v>
      </c>
      <c r="D36" s="737" t="s">
        <v>742</v>
      </c>
      <c r="E36" s="284"/>
      <c r="F36" s="1141"/>
      <c r="G36" s="1142"/>
      <c r="H36" s="1143"/>
      <c r="I36" s="1141"/>
      <c r="J36" s="1144"/>
      <c r="K36" s="1141"/>
      <c r="L36" s="1143"/>
      <c r="M36" s="1141"/>
      <c r="N36" s="1144"/>
      <c r="O36" s="1141"/>
      <c r="P36" s="1143"/>
      <c r="Q36" s="1141"/>
      <c r="R36" s="1143"/>
      <c r="S36" s="1141"/>
      <c r="T36" s="1144"/>
      <c r="U36" s="1141"/>
      <c r="V36" s="1143"/>
      <c r="W36" s="1141"/>
      <c r="X36" s="1144"/>
      <c r="Y36" s="1141"/>
      <c r="Z36" s="1143"/>
      <c r="AA36" s="1141"/>
      <c r="AB36" s="1144"/>
      <c r="AC36" s="1144"/>
      <c r="AD36" s="1141"/>
      <c r="AE36" s="1143"/>
      <c r="AF36" s="1143"/>
      <c r="AG36" s="1141"/>
      <c r="AH36" s="1144"/>
      <c r="AI36" s="1145"/>
      <c r="AJ36" s="1143"/>
      <c r="AK36" s="1141"/>
      <c r="AL36" s="1144"/>
      <c r="AM36" s="1141"/>
      <c r="AN36" s="1223"/>
    </row>
    <row r="37" spans="2:40" ht="22.5" customHeight="1">
      <c r="B37" t="s">
        <v>182</v>
      </c>
      <c r="C37" s="1085" t="s">
        <v>138</v>
      </c>
      <c r="D37" s="745" t="s">
        <v>743</v>
      </c>
      <c r="E37" s="284"/>
      <c r="F37" s="1136"/>
      <c r="G37" s="1137"/>
      <c r="H37" s="1138"/>
      <c r="I37" s="1136"/>
      <c r="J37" s="1139"/>
      <c r="K37" s="1136"/>
      <c r="L37" s="1138"/>
      <c r="M37" s="1136"/>
      <c r="N37" s="1139"/>
      <c r="O37" s="1136"/>
      <c r="P37" s="1138"/>
      <c r="Q37" s="1136"/>
      <c r="R37" s="1138"/>
      <c r="S37" s="1136"/>
      <c r="T37" s="1139"/>
      <c r="U37" s="1136"/>
      <c r="V37" s="1138"/>
      <c r="W37" s="1136"/>
      <c r="X37" s="1139"/>
      <c r="Y37" s="1136"/>
      <c r="Z37" s="1138"/>
      <c r="AA37" s="1136"/>
      <c r="AB37" s="1139"/>
      <c r="AC37" s="1139"/>
      <c r="AD37" s="1136"/>
      <c r="AE37" s="1138"/>
      <c r="AF37" s="1138"/>
      <c r="AG37" s="1136"/>
      <c r="AH37" s="1139"/>
      <c r="AI37" s="1140"/>
      <c r="AJ37" s="1138"/>
      <c r="AK37" s="1136"/>
      <c r="AL37" s="1139"/>
      <c r="AM37" s="1136"/>
      <c r="AN37" s="1222"/>
    </row>
    <row r="38" spans="2:40" ht="22.5" customHeight="1">
      <c r="B38" t="s">
        <v>183</v>
      </c>
      <c r="C38" s="1083" t="s">
        <v>744</v>
      </c>
      <c r="D38" s="743" t="s">
        <v>745</v>
      </c>
      <c r="E38" s="376"/>
      <c r="F38" s="1125">
        <v>596326.441</v>
      </c>
      <c r="G38" s="1126">
        <v>476680.393</v>
      </c>
      <c r="H38" s="1127"/>
      <c r="I38" s="1125">
        <v>119646.048</v>
      </c>
      <c r="J38" s="1128"/>
      <c r="K38" s="1125"/>
      <c r="L38" s="1127"/>
      <c r="M38" s="1125"/>
      <c r="N38" s="1128"/>
      <c r="O38" s="1125"/>
      <c r="P38" s="1127"/>
      <c r="Q38" s="1125"/>
      <c r="R38" s="1127"/>
      <c r="S38" s="1125"/>
      <c r="T38" s="1128"/>
      <c r="U38" s="1125"/>
      <c r="V38" s="1127"/>
      <c r="W38" s="1125"/>
      <c r="X38" s="1128"/>
      <c r="Y38" s="1125"/>
      <c r="Z38" s="1127">
        <f>'Розница ЛС'!K27*1000</f>
        <v>29918000</v>
      </c>
      <c r="AA38" s="1125"/>
      <c r="AB38" s="1128"/>
      <c r="AC38" s="1128"/>
      <c r="AD38" s="1125"/>
      <c r="AE38" s="1127"/>
      <c r="AF38" s="1127"/>
      <c r="AG38" s="1125"/>
      <c r="AH38" s="1128"/>
      <c r="AI38" s="1129"/>
      <c r="AJ38" s="1127"/>
      <c r="AK38" s="1125"/>
      <c r="AL38" s="1128"/>
      <c r="AM38" s="1125"/>
      <c r="AN38" s="1224"/>
    </row>
    <row r="39" spans="2:42" ht="22.5" customHeight="1">
      <c r="B39" t="s">
        <v>184</v>
      </c>
      <c r="C39" s="1084" t="s">
        <v>746</v>
      </c>
      <c r="D39" s="737" t="s">
        <v>747</v>
      </c>
      <c r="E39" s="43"/>
      <c r="F39" s="1136"/>
      <c r="G39" s="1137"/>
      <c r="H39" s="1138"/>
      <c r="I39" s="1136"/>
      <c r="J39" s="1139">
        <v>3202016.251</v>
      </c>
      <c r="K39" s="1136"/>
      <c r="L39" s="1138"/>
      <c r="M39" s="1136">
        <v>3202016.251</v>
      </c>
      <c r="N39" s="1139"/>
      <c r="O39" s="1136"/>
      <c r="P39" s="1138"/>
      <c r="Q39" s="1136"/>
      <c r="R39" s="1138"/>
      <c r="S39" s="1136"/>
      <c r="T39" s="1139"/>
      <c r="U39" s="1136"/>
      <c r="V39" s="1138"/>
      <c r="W39" s="1136"/>
      <c r="X39" s="1139"/>
      <c r="Y39" s="1136"/>
      <c r="Z39" s="1138"/>
      <c r="AA39" s="1136"/>
      <c r="AB39" s="1139">
        <v>32860318.272</v>
      </c>
      <c r="AC39" s="1139"/>
      <c r="AD39" s="1136"/>
      <c r="AE39" s="1138"/>
      <c r="AF39" s="1138"/>
      <c r="AG39" s="1136"/>
      <c r="AH39" s="1139"/>
      <c r="AI39" s="1140"/>
      <c r="AJ39" s="1138"/>
      <c r="AK39" s="1136"/>
      <c r="AL39" s="1139"/>
      <c r="AM39" s="1136"/>
      <c r="AN39" s="1217">
        <v>36062334.522</v>
      </c>
      <c r="AP39" s="65"/>
    </row>
    <row r="40" spans="2:40" ht="22.5" customHeight="1">
      <c r="B40" t="s">
        <v>185</v>
      </c>
      <c r="C40" s="1085" t="s">
        <v>38</v>
      </c>
      <c r="D40" s="745" t="s">
        <v>748</v>
      </c>
      <c r="E40" s="315"/>
      <c r="F40" s="1131"/>
      <c r="G40" s="1132"/>
      <c r="H40" s="1133"/>
      <c r="I40" s="1131"/>
      <c r="J40" s="1134"/>
      <c r="K40" s="1131"/>
      <c r="L40" s="1133"/>
      <c r="M40" s="1131"/>
      <c r="N40" s="1134"/>
      <c r="O40" s="1131"/>
      <c r="P40" s="1133"/>
      <c r="Q40" s="1131"/>
      <c r="R40" s="1133"/>
      <c r="S40" s="1131"/>
      <c r="T40" s="1134"/>
      <c r="U40" s="1131"/>
      <c r="V40" s="1133"/>
      <c r="W40" s="1131"/>
      <c r="X40" s="1134"/>
      <c r="Y40" s="1131"/>
      <c r="Z40" s="1133"/>
      <c r="AA40" s="1131"/>
      <c r="AB40" s="1134">
        <v>5644790.688</v>
      </c>
      <c r="AC40" s="1134"/>
      <c r="AD40" s="1131"/>
      <c r="AE40" s="1133"/>
      <c r="AF40" s="1133"/>
      <c r="AG40" s="1131"/>
      <c r="AH40" s="1134"/>
      <c r="AI40" s="1135"/>
      <c r="AJ40" s="1133"/>
      <c r="AK40" s="1131"/>
      <c r="AL40" s="1134"/>
      <c r="AM40" s="1131"/>
      <c r="AN40" s="1225">
        <v>5644790.688</v>
      </c>
    </row>
    <row r="41" spans="2:40" ht="22.5" customHeight="1">
      <c r="B41" t="s">
        <v>186</v>
      </c>
      <c r="C41" s="1084" t="s">
        <v>39</v>
      </c>
      <c r="D41" s="737" t="s">
        <v>749</v>
      </c>
      <c r="E41" s="284"/>
      <c r="F41" s="1136"/>
      <c r="G41" s="1137"/>
      <c r="H41" s="1138"/>
      <c r="I41" s="1136"/>
      <c r="J41" s="1139"/>
      <c r="K41" s="1136"/>
      <c r="L41" s="1138"/>
      <c r="M41" s="1136"/>
      <c r="N41" s="1139"/>
      <c r="O41" s="1136"/>
      <c r="P41" s="1138"/>
      <c r="Q41" s="1136"/>
      <c r="R41" s="1138"/>
      <c r="S41" s="1136"/>
      <c r="T41" s="1139"/>
      <c r="U41" s="1136"/>
      <c r="V41" s="1138"/>
      <c r="W41" s="1136"/>
      <c r="X41" s="1139"/>
      <c r="Y41" s="1136"/>
      <c r="Z41" s="1138"/>
      <c r="AA41" s="1136"/>
      <c r="AB41" s="1139">
        <v>15677075.693</v>
      </c>
      <c r="AC41" s="1139"/>
      <c r="AD41" s="1136"/>
      <c r="AE41" s="1138"/>
      <c r="AF41" s="1138"/>
      <c r="AG41" s="1136"/>
      <c r="AH41" s="1139"/>
      <c r="AI41" s="1140"/>
      <c r="AJ41" s="1138"/>
      <c r="AK41" s="1136"/>
      <c r="AL41" s="1139"/>
      <c r="AM41" s="1136"/>
      <c r="AN41" s="1222">
        <v>15677075.693</v>
      </c>
    </row>
    <row r="42" spans="2:40" ht="22.5" customHeight="1">
      <c r="B42" t="s">
        <v>187</v>
      </c>
      <c r="C42" s="1083" t="s">
        <v>40</v>
      </c>
      <c r="D42" s="743" t="s">
        <v>750</v>
      </c>
      <c r="E42" s="294"/>
      <c r="F42" s="1090"/>
      <c r="G42" s="1091"/>
      <c r="H42" s="1092"/>
      <c r="I42" s="1090"/>
      <c r="J42" s="1093"/>
      <c r="K42" s="1090"/>
      <c r="L42" s="1092"/>
      <c r="M42" s="1090"/>
      <c r="N42" s="1093"/>
      <c r="O42" s="1090"/>
      <c r="P42" s="1092"/>
      <c r="Q42" s="1090"/>
      <c r="R42" s="1092"/>
      <c r="S42" s="1090"/>
      <c r="T42" s="1093"/>
      <c r="U42" s="1090"/>
      <c r="V42" s="1092"/>
      <c r="W42" s="1090"/>
      <c r="X42" s="1093"/>
      <c r="Y42" s="1090"/>
      <c r="Z42" s="1092"/>
      <c r="AA42" s="1090"/>
      <c r="AB42" s="1093"/>
      <c r="AC42" s="1093"/>
      <c r="AD42" s="1090"/>
      <c r="AE42" s="1092"/>
      <c r="AF42" s="1092"/>
      <c r="AG42" s="1090"/>
      <c r="AH42" s="1093"/>
      <c r="AI42" s="1094"/>
      <c r="AJ42" s="1092"/>
      <c r="AK42" s="1090"/>
      <c r="AL42" s="1093"/>
      <c r="AM42" s="1090"/>
      <c r="AN42" s="1214"/>
    </row>
    <row r="43" spans="2:40" ht="22.5" customHeight="1">
      <c r="B43" t="s">
        <v>188</v>
      </c>
      <c r="C43" s="1084" t="s">
        <v>41</v>
      </c>
      <c r="D43" s="737" t="s">
        <v>751</v>
      </c>
      <c r="E43" s="294"/>
      <c r="F43" s="1141"/>
      <c r="G43" s="1142"/>
      <c r="H43" s="1143"/>
      <c r="I43" s="1141"/>
      <c r="J43" s="1144">
        <v>3202016.251</v>
      </c>
      <c r="K43" s="1141"/>
      <c r="L43" s="1143"/>
      <c r="M43" s="1141">
        <v>3202016.251</v>
      </c>
      <c r="N43" s="1144"/>
      <c r="O43" s="1141"/>
      <c r="P43" s="1143"/>
      <c r="Q43" s="1141"/>
      <c r="R43" s="1143"/>
      <c r="S43" s="1141"/>
      <c r="T43" s="1144"/>
      <c r="U43" s="1141"/>
      <c r="V43" s="1143"/>
      <c r="W43" s="1141"/>
      <c r="X43" s="1144"/>
      <c r="Y43" s="1141"/>
      <c r="Z43" s="1143"/>
      <c r="AA43" s="1141"/>
      <c r="AB43" s="1144"/>
      <c r="AC43" s="1144"/>
      <c r="AD43" s="1141"/>
      <c r="AE43" s="1143"/>
      <c r="AF43" s="1143"/>
      <c r="AG43" s="1141"/>
      <c r="AH43" s="1144"/>
      <c r="AI43" s="1145"/>
      <c r="AJ43" s="1143"/>
      <c r="AK43" s="1141"/>
      <c r="AL43" s="1144"/>
      <c r="AM43" s="1141"/>
      <c r="AN43" s="1223">
        <v>3202016.251</v>
      </c>
    </row>
    <row r="44" spans="2:40" ht="22.5" customHeight="1">
      <c r="B44" t="s">
        <v>189</v>
      </c>
      <c r="C44" s="1086" t="s">
        <v>42</v>
      </c>
      <c r="D44" s="751" t="s">
        <v>752</v>
      </c>
      <c r="E44" s="294"/>
      <c r="F44" s="1141"/>
      <c r="G44" s="1142"/>
      <c r="H44" s="1143"/>
      <c r="I44" s="1141"/>
      <c r="J44" s="1144"/>
      <c r="K44" s="1141"/>
      <c r="L44" s="1143"/>
      <c r="M44" s="1141"/>
      <c r="N44" s="1144"/>
      <c r="O44" s="1141"/>
      <c r="P44" s="1143"/>
      <c r="Q44" s="1141"/>
      <c r="R44" s="1143"/>
      <c r="S44" s="1141"/>
      <c r="T44" s="1144"/>
      <c r="U44" s="1141"/>
      <c r="V44" s="1143"/>
      <c r="W44" s="1141"/>
      <c r="X44" s="1144"/>
      <c r="Y44" s="1141"/>
      <c r="Z44" s="1143"/>
      <c r="AA44" s="1141"/>
      <c r="AB44" s="1144">
        <v>11538451.891</v>
      </c>
      <c r="AC44" s="1144"/>
      <c r="AD44" s="1141"/>
      <c r="AE44" s="1143"/>
      <c r="AF44" s="1143"/>
      <c r="AG44" s="1141"/>
      <c r="AH44" s="1144"/>
      <c r="AI44" s="1145"/>
      <c r="AJ44" s="1143"/>
      <c r="AK44" s="1141"/>
      <c r="AL44" s="1144"/>
      <c r="AM44" s="1141"/>
      <c r="AN44" s="1223">
        <v>11538451.891</v>
      </c>
    </row>
    <row r="45" spans="2:40" ht="22.5" customHeight="1">
      <c r="B45" t="s">
        <v>198</v>
      </c>
      <c r="C45" s="1083" t="s">
        <v>43</v>
      </c>
      <c r="D45" s="743" t="s">
        <v>753</v>
      </c>
      <c r="E45" s="284"/>
      <c r="F45" s="1136"/>
      <c r="G45" s="1137"/>
      <c r="H45" s="1138"/>
      <c r="I45" s="1136"/>
      <c r="J45" s="1139"/>
      <c r="K45" s="1136"/>
      <c r="L45" s="1138"/>
      <c r="M45" s="1136"/>
      <c r="N45" s="1139"/>
      <c r="O45" s="1136"/>
      <c r="P45" s="1138"/>
      <c r="Q45" s="1136"/>
      <c r="R45" s="1138"/>
      <c r="S45" s="1136"/>
      <c r="T45" s="1139"/>
      <c r="U45" s="1136"/>
      <c r="V45" s="1138"/>
      <c r="W45" s="1136"/>
      <c r="X45" s="1139"/>
      <c r="Y45" s="1136"/>
      <c r="Z45" s="1138"/>
      <c r="AA45" s="1136"/>
      <c r="AB45" s="1139"/>
      <c r="AC45" s="1139"/>
      <c r="AD45" s="1136"/>
      <c r="AE45" s="1138"/>
      <c r="AF45" s="1138"/>
      <c r="AG45" s="1136"/>
      <c r="AH45" s="1139"/>
      <c r="AI45" s="1140"/>
      <c r="AJ45" s="1138"/>
      <c r="AK45" s="1136"/>
      <c r="AL45" s="1139"/>
      <c r="AM45" s="1136"/>
      <c r="AN45" s="1222"/>
    </row>
    <row r="46" spans="2:42" ht="22.5" customHeight="1">
      <c r="B46" t="s">
        <v>190</v>
      </c>
      <c r="C46" s="1087" t="s">
        <v>754</v>
      </c>
      <c r="D46" s="749" t="s">
        <v>755</v>
      </c>
      <c r="E46" s="36"/>
      <c r="F46" s="1113"/>
      <c r="G46" s="1130"/>
      <c r="H46" s="1114"/>
      <c r="I46" s="1113"/>
      <c r="J46" s="1112"/>
      <c r="K46" s="1113"/>
      <c r="L46" s="1114"/>
      <c r="M46" s="1113"/>
      <c r="N46" s="1112"/>
      <c r="O46" s="1113"/>
      <c r="P46" s="1114"/>
      <c r="Q46" s="1113"/>
      <c r="R46" s="1114"/>
      <c r="S46" s="1113"/>
      <c r="T46" s="1112"/>
      <c r="U46" s="1113"/>
      <c r="V46" s="1114"/>
      <c r="W46" s="1113"/>
      <c r="X46" s="1112"/>
      <c r="Y46" s="1113"/>
      <c r="Z46" s="1114"/>
      <c r="AA46" s="1113"/>
      <c r="AB46" s="1112"/>
      <c r="AC46" s="1112">
        <v>18354748.609</v>
      </c>
      <c r="AD46" s="1113">
        <v>13543619.609</v>
      </c>
      <c r="AE46" s="1114"/>
      <c r="AF46" s="1114">
        <v>4811129</v>
      </c>
      <c r="AG46" s="1113"/>
      <c r="AH46" s="1112"/>
      <c r="AI46" s="1115"/>
      <c r="AJ46" s="1114"/>
      <c r="AK46" s="1113"/>
      <c r="AL46" s="1112"/>
      <c r="AM46" s="1113">
        <v>4001426.21</v>
      </c>
      <c r="AN46" s="1217">
        <v>22356174.819</v>
      </c>
      <c r="AP46" s="65"/>
    </row>
    <row r="47" spans="2:40" ht="22.5" customHeight="1">
      <c r="B47" t="s">
        <v>191</v>
      </c>
      <c r="C47" s="1084" t="s">
        <v>756</v>
      </c>
      <c r="D47" s="737" t="s">
        <v>755</v>
      </c>
      <c r="E47" s="284"/>
      <c r="F47" s="1136"/>
      <c r="G47" s="1137"/>
      <c r="H47" s="1138"/>
      <c r="I47" s="1136"/>
      <c r="J47" s="1139"/>
      <c r="K47" s="1136"/>
      <c r="L47" s="1138"/>
      <c r="M47" s="1136"/>
      <c r="N47" s="1139"/>
      <c r="O47" s="1136"/>
      <c r="P47" s="1138"/>
      <c r="Q47" s="1136"/>
      <c r="R47" s="1138"/>
      <c r="S47" s="1136"/>
      <c r="T47" s="1139"/>
      <c r="U47" s="1136"/>
      <c r="V47" s="1138"/>
      <c r="W47" s="1136"/>
      <c r="X47" s="1139"/>
      <c r="Y47" s="1136"/>
      <c r="Z47" s="1138"/>
      <c r="AA47" s="1136"/>
      <c r="AB47" s="1139"/>
      <c r="AC47" s="1139">
        <v>13543619.609</v>
      </c>
      <c r="AD47" s="1136">
        <v>13543619.609</v>
      </c>
      <c r="AE47" s="1138"/>
      <c r="AF47" s="1138"/>
      <c r="AG47" s="1136"/>
      <c r="AH47" s="1139"/>
      <c r="AI47" s="1140"/>
      <c r="AJ47" s="1138"/>
      <c r="AK47" s="1136"/>
      <c r="AL47" s="1146"/>
      <c r="AM47" s="1136">
        <v>4001426.21</v>
      </c>
      <c r="AN47" s="1226">
        <v>17545045.819</v>
      </c>
    </row>
    <row r="48" spans="2:40" ht="22.5" customHeight="1" thickBot="1">
      <c r="B48" t="s">
        <v>192</v>
      </c>
      <c r="C48" s="1088" t="s">
        <v>44</v>
      </c>
      <c r="D48" s="739" t="s">
        <v>757</v>
      </c>
      <c r="E48" s="308"/>
      <c r="F48" s="1125"/>
      <c r="G48" s="1126"/>
      <c r="H48" s="1127"/>
      <c r="I48" s="1125"/>
      <c r="J48" s="1128"/>
      <c r="K48" s="1125"/>
      <c r="L48" s="1127"/>
      <c r="M48" s="1125"/>
      <c r="N48" s="1128"/>
      <c r="O48" s="1125"/>
      <c r="P48" s="1127"/>
      <c r="Q48" s="1125"/>
      <c r="R48" s="1127"/>
      <c r="S48" s="1125"/>
      <c r="T48" s="1128"/>
      <c r="U48" s="1125"/>
      <c r="V48" s="1127"/>
      <c r="W48" s="1125"/>
      <c r="X48" s="1128"/>
      <c r="Y48" s="1125"/>
      <c r="Z48" s="1127"/>
      <c r="AA48" s="1125"/>
      <c r="AB48" s="1128"/>
      <c r="AC48" s="1128">
        <v>4811129</v>
      </c>
      <c r="AD48" s="1125"/>
      <c r="AE48" s="1127"/>
      <c r="AF48" s="1127">
        <v>4811129</v>
      </c>
      <c r="AG48" s="1125"/>
      <c r="AH48" s="1128"/>
      <c r="AI48" s="1129"/>
      <c r="AJ48" s="1127"/>
      <c r="AK48" s="1125"/>
      <c r="AL48" s="1128"/>
      <c r="AM48" s="1125"/>
      <c r="AN48" s="1220">
        <v>4811129</v>
      </c>
    </row>
    <row r="49" spans="2:40" ht="22.5" customHeight="1" thickBot="1">
      <c r="B49" t="s">
        <v>305</v>
      </c>
      <c r="C49" s="1089" t="s">
        <v>758</v>
      </c>
      <c r="D49" s="741" t="s">
        <v>759</v>
      </c>
      <c r="E49" s="43"/>
      <c r="F49" s="1136"/>
      <c r="G49" s="1137"/>
      <c r="H49" s="1138"/>
      <c r="I49" s="1136"/>
      <c r="J49" s="1139"/>
      <c r="K49" s="1136"/>
      <c r="L49" s="1138"/>
      <c r="M49" s="1136"/>
      <c r="N49" s="1139"/>
      <c r="O49" s="1136"/>
      <c r="P49" s="1138"/>
      <c r="Q49" s="1136"/>
      <c r="R49" s="1138"/>
      <c r="S49" s="1136"/>
      <c r="T49" s="1139"/>
      <c r="U49" s="1136"/>
      <c r="V49" s="1138"/>
      <c r="W49" s="1136"/>
      <c r="X49" s="1139"/>
      <c r="Y49" s="1136"/>
      <c r="Z49" s="1138"/>
      <c r="AA49" s="1136"/>
      <c r="AB49" s="1139"/>
      <c r="AC49" s="1139"/>
      <c r="AD49" s="1136"/>
      <c r="AE49" s="1138"/>
      <c r="AF49" s="1138"/>
      <c r="AG49" s="1136"/>
      <c r="AH49" s="1139"/>
      <c r="AI49" s="1140"/>
      <c r="AJ49" s="1138"/>
      <c r="AK49" s="1136"/>
      <c r="AL49" s="1139"/>
      <c r="AM49" s="1136">
        <v>13204033.177</v>
      </c>
      <c r="AN49" s="1222">
        <v>13204033.177</v>
      </c>
    </row>
    <row r="50" spans="2:42" s="1157" customFormat="1" ht="22.5" customHeight="1" thickBot="1">
      <c r="B50" s="1157" t="s">
        <v>200</v>
      </c>
      <c r="C50" s="1083" t="s">
        <v>678</v>
      </c>
      <c r="D50" s="743"/>
      <c r="E50" s="44"/>
      <c r="F50" s="1206">
        <f>F33+F39+F29+F24+F46+F5</f>
        <v>453739522.2289999</v>
      </c>
      <c r="G50" s="1207">
        <v>282119059.136</v>
      </c>
      <c r="H50" s="1208">
        <v>20998710.502</v>
      </c>
      <c r="I50" s="1206">
        <f>I5+I24+I29+I33+I39+I46</f>
        <v>71070757.70599999</v>
      </c>
      <c r="J50" s="1209">
        <v>3451654.169</v>
      </c>
      <c r="K50" s="1206">
        <v>249637.918</v>
      </c>
      <c r="L50" s="1208"/>
      <c r="M50" s="1206">
        <v>3202016.251</v>
      </c>
      <c r="N50" s="1209">
        <v>304399314.685</v>
      </c>
      <c r="O50" s="1206">
        <v>141748047.34</v>
      </c>
      <c r="P50" s="1208">
        <v>88190302.829</v>
      </c>
      <c r="Q50" s="1206">
        <v>73137677.704</v>
      </c>
      <c r="R50" s="1208">
        <v>1323286.812</v>
      </c>
      <c r="S50" s="1206"/>
      <c r="T50" s="1209">
        <v>28748096.348</v>
      </c>
      <c r="U50" s="1206">
        <v>28748096.348</v>
      </c>
      <c r="V50" s="1208"/>
      <c r="W50" s="1206"/>
      <c r="X50" s="1209">
        <v>273916389.592</v>
      </c>
      <c r="Y50" s="1206">
        <v>253761417.235</v>
      </c>
      <c r="Z50" s="1208">
        <v>15432950.262</v>
      </c>
      <c r="AA50" s="1206">
        <v>4722022.095</v>
      </c>
      <c r="AB50" s="1209">
        <v>32860318.272</v>
      </c>
      <c r="AC50" s="1209">
        <v>18354748.609</v>
      </c>
      <c r="AD50" s="1206">
        <v>13543619.609</v>
      </c>
      <c r="AE50" s="1208"/>
      <c r="AF50" s="1208">
        <v>4811129</v>
      </c>
      <c r="AG50" s="1206"/>
      <c r="AH50" s="1209">
        <v>3186094.344</v>
      </c>
      <c r="AI50" s="1210"/>
      <c r="AJ50" s="1208">
        <v>3186094.344</v>
      </c>
      <c r="AK50" s="1206"/>
      <c r="AL50" s="1209">
        <v>1027771</v>
      </c>
      <c r="AM50" s="1206">
        <v>17205459.387</v>
      </c>
      <c r="AN50" s="1190">
        <f>AN5+AN24+AN29++AN33+AN39+AN46+AN49</f>
        <v>1029346222.9239999</v>
      </c>
      <c r="AP50" s="1168"/>
    </row>
    <row r="51" spans="3:40" ht="22.5" customHeight="1" hidden="1" outlineLevel="1">
      <c r="C51" s="464" t="s">
        <v>99</v>
      </c>
      <c r="D51" s="465"/>
      <c r="E51" s="37"/>
      <c r="F51" s="342"/>
      <c r="G51" s="341"/>
      <c r="H51" s="377"/>
      <c r="I51" s="342"/>
      <c r="J51" s="340"/>
      <c r="K51" s="342"/>
      <c r="L51" s="377"/>
      <c r="M51" s="342"/>
      <c r="N51" s="340"/>
      <c r="O51" s="342"/>
      <c r="P51" s="377"/>
      <c r="Q51" s="342"/>
      <c r="R51" s="377"/>
      <c r="S51" s="342"/>
      <c r="T51" s="340"/>
      <c r="U51" s="342"/>
      <c r="V51" s="377"/>
      <c r="W51" s="342"/>
      <c r="X51" s="340"/>
      <c r="Y51" s="342"/>
      <c r="Z51" s="377"/>
      <c r="AA51" s="342"/>
      <c r="AB51" s="340"/>
      <c r="AC51" s="340"/>
      <c r="AD51" s="342"/>
      <c r="AE51" s="377"/>
      <c r="AF51" s="377"/>
      <c r="AG51" s="342"/>
      <c r="AH51" s="340"/>
      <c r="AI51" s="378"/>
      <c r="AJ51" s="377"/>
      <c r="AK51" s="287"/>
      <c r="AL51" s="340"/>
      <c r="AM51" s="342"/>
      <c r="AN51" s="1171"/>
    </row>
    <row r="52" spans="3:40" ht="22.5" customHeight="1" hidden="1" outlineLevel="1">
      <c r="C52" s="426" t="s">
        <v>45</v>
      </c>
      <c r="D52" s="466"/>
      <c r="E52" s="38"/>
      <c r="F52" s="349"/>
      <c r="G52" s="348"/>
      <c r="H52" s="379"/>
      <c r="I52" s="349"/>
      <c r="J52" s="347"/>
      <c r="K52" s="349"/>
      <c r="L52" s="379"/>
      <c r="M52" s="349"/>
      <c r="N52" s="347"/>
      <c r="O52" s="349"/>
      <c r="P52" s="379"/>
      <c r="Q52" s="349"/>
      <c r="R52" s="379"/>
      <c r="S52" s="349"/>
      <c r="T52" s="347"/>
      <c r="U52" s="349"/>
      <c r="V52" s="379"/>
      <c r="W52" s="349"/>
      <c r="X52" s="347"/>
      <c r="Y52" s="349"/>
      <c r="Z52" s="379"/>
      <c r="AA52" s="349"/>
      <c r="AB52" s="347"/>
      <c r="AC52" s="347"/>
      <c r="AD52" s="349"/>
      <c r="AE52" s="379"/>
      <c r="AF52" s="379"/>
      <c r="AG52" s="349"/>
      <c r="AH52" s="347"/>
      <c r="AI52" s="380"/>
      <c r="AJ52" s="379"/>
      <c r="AK52" s="678"/>
      <c r="AL52" s="347"/>
      <c r="AM52" s="349"/>
      <c r="AN52" s="1172"/>
    </row>
    <row r="53" spans="2:40" ht="22.5" customHeight="1" hidden="1" outlineLevel="1">
      <c r="B53" t="s">
        <v>203</v>
      </c>
      <c r="C53" s="427" t="s">
        <v>46</v>
      </c>
      <c r="D53" s="428"/>
      <c r="E53" s="39"/>
      <c r="F53" s="297"/>
      <c r="G53" s="296"/>
      <c r="H53" s="374"/>
      <c r="I53" s="297"/>
      <c r="J53" s="295"/>
      <c r="K53" s="297"/>
      <c r="L53" s="374"/>
      <c r="M53" s="297"/>
      <c r="N53" s="295"/>
      <c r="O53" s="297"/>
      <c r="P53" s="374"/>
      <c r="Q53" s="297"/>
      <c r="R53" s="374"/>
      <c r="S53" s="297"/>
      <c r="T53" s="295"/>
      <c r="U53" s="297"/>
      <c r="V53" s="374"/>
      <c r="W53" s="297"/>
      <c r="X53" s="295"/>
      <c r="Y53" s="297"/>
      <c r="Z53" s="374"/>
      <c r="AA53" s="297"/>
      <c r="AB53" s="295"/>
      <c r="AC53" s="295"/>
      <c r="AD53" s="297"/>
      <c r="AE53" s="374"/>
      <c r="AF53" s="374"/>
      <c r="AG53" s="297"/>
      <c r="AH53" s="295"/>
      <c r="AI53" s="375"/>
      <c r="AJ53" s="374"/>
      <c r="AK53" s="297"/>
      <c r="AL53" s="295"/>
      <c r="AM53" s="297"/>
      <c r="AN53" s="1174"/>
    </row>
    <row r="54" spans="2:40" ht="22.5" customHeight="1" hidden="1" outlineLevel="1">
      <c r="B54" t="s">
        <v>204</v>
      </c>
      <c r="C54" s="429" t="s">
        <v>47</v>
      </c>
      <c r="D54" s="430"/>
      <c r="E54" s="40"/>
      <c r="F54" s="156"/>
      <c r="G54" s="158"/>
      <c r="H54" s="157"/>
      <c r="I54" s="156"/>
      <c r="J54" s="155"/>
      <c r="K54" s="156"/>
      <c r="L54" s="157"/>
      <c r="M54" s="156"/>
      <c r="N54" s="155"/>
      <c r="O54" s="156"/>
      <c r="P54" s="157"/>
      <c r="Q54" s="156"/>
      <c r="R54" s="157"/>
      <c r="S54" s="156"/>
      <c r="T54" s="295"/>
      <c r="U54" s="297"/>
      <c r="V54" s="374"/>
      <c r="W54" s="297"/>
      <c r="X54" s="295"/>
      <c r="Y54" s="297"/>
      <c r="Z54" s="374"/>
      <c r="AA54" s="297"/>
      <c r="AB54" s="295"/>
      <c r="AC54" s="295"/>
      <c r="AD54" s="297"/>
      <c r="AE54" s="374"/>
      <c r="AF54" s="374"/>
      <c r="AG54" s="297"/>
      <c r="AH54" s="295"/>
      <c r="AI54" s="375"/>
      <c r="AJ54" s="374"/>
      <c r="AK54" s="297"/>
      <c r="AL54" s="295"/>
      <c r="AM54" s="297"/>
      <c r="AN54" s="1174"/>
    </row>
    <row r="55" spans="2:40" ht="22.5" customHeight="1" hidden="1" outlineLevel="1">
      <c r="B55" t="s">
        <v>205</v>
      </c>
      <c r="C55" s="431" t="s">
        <v>48</v>
      </c>
      <c r="D55" s="432"/>
      <c r="E55" s="39"/>
      <c r="F55" s="146"/>
      <c r="G55" s="148"/>
      <c r="H55" s="147"/>
      <c r="I55" s="146"/>
      <c r="J55" s="145"/>
      <c r="K55" s="146"/>
      <c r="L55" s="372"/>
      <c r="M55" s="287"/>
      <c r="N55" s="285"/>
      <c r="O55" s="287"/>
      <c r="P55" s="372"/>
      <c r="Q55" s="287"/>
      <c r="R55" s="372"/>
      <c r="S55" s="287"/>
      <c r="T55" s="285"/>
      <c r="U55" s="287"/>
      <c r="V55" s="372"/>
      <c r="W55" s="287"/>
      <c r="X55" s="285"/>
      <c r="Y55" s="287"/>
      <c r="Z55" s="372"/>
      <c r="AA55" s="287"/>
      <c r="AB55" s="285"/>
      <c r="AC55" s="285"/>
      <c r="AD55" s="287"/>
      <c r="AE55" s="372"/>
      <c r="AF55" s="372"/>
      <c r="AG55" s="287"/>
      <c r="AH55" s="285"/>
      <c r="AI55" s="373"/>
      <c r="AJ55" s="372"/>
      <c r="AK55" s="287"/>
      <c r="AL55" s="285"/>
      <c r="AM55" s="287"/>
      <c r="AN55" s="1173"/>
    </row>
    <row r="56" spans="3:40" ht="22.5" customHeight="1" hidden="1" outlineLevel="1">
      <c r="C56" s="433" t="s">
        <v>49</v>
      </c>
      <c r="D56" s="434"/>
      <c r="E56" s="41"/>
      <c r="F56" s="253"/>
      <c r="G56" s="254"/>
      <c r="H56" s="255"/>
      <c r="I56" s="253"/>
      <c r="J56" s="256"/>
      <c r="K56" s="253"/>
      <c r="L56" s="379"/>
      <c r="M56" s="349"/>
      <c r="N56" s="347"/>
      <c r="O56" s="349"/>
      <c r="P56" s="379"/>
      <c r="Q56" s="349"/>
      <c r="R56" s="379"/>
      <c r="S56" s="349"/>
      <c r="T56" s="347"/>
      <c r="U56" s="349"/>
      <c r="V56" s="379"/>
      <c r="W56" s="349"/>
      <c r="X56" s="347"/>
      <c r="Y56" s="349"/>
      <c r="Z56" s="379"/>
      <c r="AA56" s="349"/>
      <c r="AB56" s="347"/>
      <c r="AC56" s="347"/>
      <c r="AD56" s="349"/>
      <c r="AE56" s="379"/>
      <c r="AF56" s="379"/>
      <c r="AG56" s="349"/>
      <c r="AH56" s="347"/>
      <c r="AI56" s="380"/>
      <c r="AJ56" s="379"/>
      <c r="AK56" s="678"/>
      <c r="AL56" s="347"/>
      <c r="AM56" s="349"/>
      <c r="AN56" s="1172"/>
    </row>
    <row r="57" spans="2:40" ht="22.5" customHeight="1" hidden="1" outlineLevel="1">
      <c r="B57" t="s">
        <v>201</v>
      </c>
      <c r="C57" s="429" t="s">
        <v>50</v>
      </c>
      <c r="D57" s="430"/>
      <c r="E57" s="40"/>
      <c r="F57" s="156"/>
      <c r="G57" s="158"/>
      <c r="H57" s="157"/>
      <c r="I57" s="156"/>
      <c r="J57" s="155"/>
      <c r="K57" s="156"/>
      <c r="L57" s="374"/>
      <c r="M57" s="297"/>
      <c r="N57" s="295"/>
      <c r="O57" s="297"/>
      <c r="P57" s="374"/>
      <c r="Q57" s="297"/>
      <c r="R57" s="374"/>
      <c r="S57" s="297"/>
      <c r="T57" s="295"/>
      <c r="U57" s="297"/>
      <c r="V57" s="374"/>
      <c r="W57" s="297"/>
      <c r="X57" s="295"/>
      <c r="Y57" s="297"/>
      <c r="Z57" s="374"/>
      <c r="AA57" s="297"/>
      <c r="AB57" s="295"/>
      <c r="AC57" s="295"/>
      <c r="AD57" s="297"/>
      <c r="AE57" s="374"/>
      <c r="AF57" s="374"/>
      <c r="AG57" s="297"/>
      <c r="AH57" s="295"/>
      <c r="AI57" s="375"/>
      <c r="AJ57" s="374"/>
      <c r="AK57" s="297"/>
      <c r="AL57" s="295"/>
      <c r="AM57" s="297"/>
      <c r="AN57" s="1174"/>
    </row>
    <row r="58" spans="2:40" ht="22.5" customHeight="1" hidden="1" outlineLevel="1" thickBot="1">
      <c r="B58" t="s">
        <v>202</v>
      </c>
      <c r="C58" s="435" t="s">
        <v>51</v>
      </c>
      <c r="D58" s="436"/>
      <c r="E58" s="42"/>
      <c r="F58" s="198"/>
      <c r="G58" s="199"/>
      <c r="H58" s="200"/>
      <c r="I58" s="198"/>
      <c r="J58" s="201"/>
      <c r="K58" s="198"/>
      <c r="L58" s="381"/>
      <c r="M58" s="363"/>
      <c r="N58" s="361"/>
      <c r="O58" s="363"/>
      <c r="P58" s="381"/>
      <c r="Q58" s="363"/>
      <c r="R58" s="381"/>
      <c r="S58" s="363"/>
      <c r="T58" s="361"/>
      <c r="U58" s="363"/>
      <c r="V58" s="381"/>
      <c r="W58" s="363"/>
      <c r="X58" s="361"/>
      <c r="Y58" s="363"/>
      <c r="Z58" s="381"/>
      <c r="AA58" s="363"/>
      <c r="AB58" s="361"/>
      <c r="AC58" s="361"/>
      <c r="AD58" s="363"/>
      <c r="AE58" s="381"/>
      <c r="AF58" s="381"/>
      <c r="AG58" s="363"/>
      <c r="AH58" s="361"/>
      <c r="AI58" s="382"/>
      <c r="AJ58" s="381"/>
      <c r="AK58" s="363"/>
      <c r="AL58" s="361"/>
      <c r="AM58" s="363"/>
      <c r="AN58" s="1176"/>
    </row>
    <row r="59" spans="5:40" s="8" customFormat="1" ht="22.5" customHeight="1" hidden="1">
      <c r="E59" s="26"/>
      <c r="F59" s="82"/>
      <c r="G59" s="80"/>
      <c r="H59" s="80"/>
      <c r="J59" s="65"/>
      <c r="N59" s="65"/>
      <c r="X59" s="65"/>
      <c r="AB59" s="65"/>
      <c r="AC59" s="65"/>
      <c r="AM59" s="65"/>
      <c r="AN59" s="1168"/>
    </row>
    <row r="60" spans="5:40" s="8" customFormat="1" ht="22.5" customHeight="1" hidden="1">
      <c r="E60" s="26"/>
      <c r="F60" s="82"/>
      <c r="G60" s="80"/>
      <c r="H60" s="80"/>
      <c r="J60" s="65"/>
      <c r="N60" s="65"/>
      <c r="AN60" s="1227"/>
    </row>
    <row r="61" spans="6:40" ht="22.5" customHeight="1" hidden="1">
      <c r="F61" s="80"/>
      <c r="G61" s="80"/>
      <c r="H61" s="80"/>
      <c r="AN61" s="1228"/>
    </row>
    <row r="62" spans="6:40" ht="22.5" customHeight="1" hidden="1">
      <c r="F62" s="80"/>
      <c r="G62" s="80"/>
      <c r="H62" s="80"/>
      <c r="AN62" s="1228"/>
    </row>
    <row r="63" spans="6:8" ht="22.5" customHeight="1" hidden="1">
      <c r="F63" s="80"/>
      <c r="G63" s="80"/>
      <c r="H63" s="80"/>
    </row>
    <row r="64" spans="6:8" ht="16.5" hidden="1">
      <c r="F64" s="80"/>
      <c r="G64" s="80"/>
      <c r="H64" s="80"/>
    </row>
    <row r="65" spans="6:8" ht="16.5" hidden="1">
      <c r="F65" s="80"/>
      <c r="G65" s="80"/>
      <c r="H65" s="80"/>
    </row>
    <row r="66" spans="6:8" ht="16.5" hidden="1">
      <c r="F66" s="80"/>
      <c r="G66" s="80"/>
      <c r="H66" s="80"/>
    </row>
    <row r="67" spans="6:8" ht="16.5" hidden="1">
      <c r="F67" s="80"/>
      <c r="G67" s="80"/>
      <c r="H67" s="80"/>
    </row>
    <row r="68" spans="6:8" ht="16.5" hidden="1">
      <c r="F68" s="80"/>
      <c r="G68" s="80"/>
      <c r="H68" s="80"/>
    </row>
    <row r="69" spans="6:8" ht="16.5" hidden="1">
      <c r="F69" s="80"/>
      <c r="G69" s="80"/>
      <c r="H69" s="80"/>
    </row>
    <row r="70" spans="6:8" ht="16.5" hidden="1">
      <c r="F70" s="80"/>
      <c r="G70" s="80"/>
      <c r="H70" s="80"/>
    </row>
    <row r="71" spans="6:8" ht="16.5" hidden="1">
      <c r="F71" s="80"/>
      <c r="G71" s="80"/>
      <c r="H71" s="80"/>
    </row>
    <row r="72" spans="6:8" ht="16.5" hidden="1">
      <c r="F72" s="80"/>
      <c r="G72" s="80"/>
      <c r="H72" s="80"/>
    </row>
    <row r="73" spans="6:8" ht="16.5" hidden="1">
      <c r="F73" s="80"/>
      <c r="G73" s="80"/>
      <c r="H73" s="80"/>
    </row>
    <row r="74" spans="6:8" ht="16.5" hidden="1">
      <c r="F74" s="80"/>
      <c r="G74" s="80"/>
      <c r="H74" s="80"/>
    </row>
    <row r="75" spans="6:8" ht="16.5" hidden="1">
      <c r="F75" s="80"/>
      <c r="G75" s="80"/>
      <c r="H75" s="80"/>
    </row>
    <row r="76" spans="6:8" ht="16.5" hidden="1">
      <c r="F76" s="80"/>
      <c r="G76" s="80"/>
      <c r="H76" s="80"/>
    </row>
    <row r="77" spans="6:8" ht="16.5" hidden="1">
      <c r="F77" s="80"/>
      <c r="G77" s="80"/>
      <c r="H77" s="80"/>
    </row>
    <row r="78" spans="6:8" ht="16.5" hidden="1">
      <c r="F78" s="80"/>
      <c r="G78" s="80"/>
      <c r="H78" s="80"/>
    </row>
    <row r="79" spans="6:8" ht="16.5" hidden="1">
      <c r="F79" s="80"/>
      <c r="G79" s="80"/>
      <c r="H79" s="80"/>
    </row>
    <row r="80" spans="6:8" ht="16.5" hidden="1">
      <c r="F80" s="80"/>
      <c r="G80" s="80"/>
      <c r="H80" s="80"/>
    </row>
    <row r="81" spans="6:8" ht="16.5" hidden="1">
      <c r="F81" s="80"/>
      <c r="G81" s="80"/>
      <c r="H81" s="80"/>
    </row>
    <row r="82" spans="6:8" ht="16.5" hidden="1">
      <c r="F82" s="80"/>
      <c r="G82" s="80"/>
      <c r="H82" s="80"/>
    </row>
    <row r="83" spans="6:8" ht="16.5" hidden="1">
      <c r="F83" s="80"/>
      <c r="G83" s="80"/>
      <c r="H83" s="80"/>
    </row>
    <row r="84" spans="6:8" ht="16.5" hidden="1">
      <c r="F84" s="80"/>
      <c r="G84" s="80"/>
      <c r="H84" s="80"/>
    </row>
    <row r="85" spans="6:8" ht="16.5" hidden="1">
      <c r="F85" s="80"/>
      <c r="G85" s="80"/>
      <c r="H85" s="80"/>
    </row>
    <row r="86" spans="6:8" ht="16.5" hidden="1">
      <c r="F86" s="80"/>
      <c r="G86" s="80"/>
      <c r="H86" s="80"/>
    </row>
    <row r="87" spans="6:8" ht="16.5" hidden="1">
      <c r="F87" s="80"/>
      <c r="G87" s="80"/>
      <c r="H87" s="80"/>
    </row>
    <row r="88" spans="6:8" ht="16.5" hidden="1">
      <c r="F88" s="80"/>
      <c r="G88" s="80"/>
      <c r="H88" s="80"/>
    </row>
    <row r="89" spans="6:8" ht="16.5" hidden="1">
      <c r="F89" s="80"/>
      <c r="G89" s="80"/>
      <c r="H89" s="80"/>
    </row>
    <row r="90" spans="6:8" ht="16.5" hidden="1">
      <c r="F90" s="80"/>
      <c r="G90" s="80"/>
      <c r="H90" s="80"/>
    </row>
    <row r="91" spans="6:8" ht="16.5" hidden="1">
      <c r="F91" s="80"/>
      <c r="G91" s="80"/>
      <c r="H91" s="80"/>
    </row>
    <row r="92" spans="6:8" ht="16.5" hidden="1">
      <c r="F92" s="80"/>
      <c r="G92" s="80"/>
      <c r="H92" s="80"/>
    </row>
    <row r="93" spans="6:8" ht="16.5" hidden="1">
      <c r="F93" s="80"/>
      <c r="G93" s="80"/>
      <c r="H93" s="80"/>
    </row>
    <row r="94" spans="6:8" ht="16.5" hidden="1">
      <c r="F94" s="80"/>
      <c r="G94" s="80"/>
      <c r="H94" s="80"/>
    </row>
    <row r="95" spans="6:8" ht="16.5" hidden="1">
      <c r="F95" s="80"/>
      <c r="G95" s="80"/>
      <c r="H95" s="80"/>
    </row>
    <row r="96" spans="6:8" ht="16.5" hidden="1">
      <c r="F96" s="80"/>
      <c r="G96" s="80"/>
      <c r="H96" s="80"/>
    </row>
    <row r="97" spans="6:8" ht="16.5" hidden="1">
      <c r="F97" s="80"/>
      <c r="G97" s="80"/>
      <c r="H97" s="80"/>
    </row>
    <row r="98" spans="6:8" ht="16.5" hidden="1">
      <c r="F98" s="80"/>
      <c r="G98" s="80"/>
      <c r="H98" s="80"/>
    </row>
    <row r="99" spans="6:8" ht="16.5" hidden="1">
      <c r="F99" s="80"/>
      <c r="G99" s="80"/>
      <c r="H99" s="80"/>
    </row>
    <row r="100" spans="6:8" ht="16.5" hidden="1">
      <c r="F100" s="80"/>
      <c r="G100" s="80"/>
      <c r="H100" s="80"/>
    </row>
    <row r="101" spans="6:8" ht="16.5">
      <c r="F101" s="80"/>
      <c r="G101" s="80"/>
      <c r="H101" s="80"/>
    </row>
    <row r="102" spans="6:8" ht="16.5">
      <c r="F102" s="80"/>
      <c r="G102" s="80"/>
      <c r="H102" s="80"/>
    </row>
    <row r="103" spans="6:8" ht="16.5">
      <c r="F103" s="80"/>
      <c r="G103" s="80"/>
      <c r="H103" s="80"/>
    </row>
    <row r="104" spans="6:8" ht="16.5">
      <c r="F104" s="80"/>
      <c r="G104" s="80"/>
      <c r="H104" s="80"/>
    </row>
    <row r="105" spans="6:8" ht="16.5">
      <c r="F105" s="80"/>
      <c r="G105" s="80"/>
      <c r="H105" s="80"/>
    </row>
    <row r="106" spans="6:8" ht="16.5">
      <c r="F106" s="80"/>
      <c r="G106" s="80"/>
      <c r="H106" s="80"/>
    </row>
    <row r="107" spans="6:8" ht="16.5">
      <c r="F107" s="80"/>
      <c r="G107" s="80"/>
      <c r="H107" s="80"/>
    </row>
    <row r="108" spans="6:8" ht="16.5">
      <c r="F108" s="80"/>
      <c r="G108" s="80"/>
      <c r="H108" s="80"/>
    </row>
    <row r="109" spans="6:8" ht="16.5">
      <c r="F109" s="80"/>
      <c r="G109" s="80"/>
      <c r="H109" s="80"/>
    </row>
    <row r="110" spans="6:8" ht="16.5">
      <c r="F110" s="80"/>
      <c r="G110" s="80"/>
      <c r="H110" s="80"/>
    </row>
    <row r="111" spans="6:8" ht="16.5">
      <c r="F111" s="80"/>
      <c r="G111" s="80"/>
      <c r="H111" s="80"/>
    </row>
    <row r="112" spans="6:8" ht="16.5">
      <c r="F112" s="80"/>
      <c r="G112" s="80"/>
      <c r="H112" s="80"/>
    </row>
    <row r="113" spans="6:8" ht="16.5">
      <c r="F113" s="80"/>
      <c r="G113" s="80"/>
      <c r="H113" s="80"/>
    </row>
    <row r="114" spans="6:8" ht="16.5">
      <c r="F114" s="80"/>
      <c r="G114" s="80"/>
      <c r="H114" s="80"/>
    </row>
    <row r="115" spans="6:8" ht="16.5">
      <c r="F115" s="80"/>
      <c r="G115" s="80"/>
      <c r="H115" s="80"/>
    </row>
    <row r="116" spans="6:8" ht="16.5">
      <c r="F116" s="80"/>
      <c r="G116" s="80"/>
      <c r="H116" s="80"/>
    </row>
    <row r="117" spans="6:8" ht="16.5">
      <c r="F117" s="80"/>
      <c r="G117" s="80"/>
      <c r="H117" s="80"/>
    </row>
    <row r="118" spans="6:8" ht="16.5">
      <c r="F118" s="80"/>
      <c r="G118" s="80"/>
      <c r="H118" s="80"/>
    </row>
    <row r="119" spans="6:8" ht="16.5">
      <c r="F119" s="80"/>
      <c r="G119" s="80"/>
      <c r="H119" s="80"/>
    </row>
    <row r="120" spans="6:8" ht="16.5">
      <c r="F120" s="80"/>
      <c r="G120" s="80"/>
      <c r="H120" s="80"/>
    </row>
    <row r="121" spans="6:8" ht="16.5">
      <c r="F121" s="80"/>
      <c r="G121" s="80"/>
      <c r="H121" s="80"/>
    </row>
    <row r="122" spans="6:8" ht="16.5">
      <c r="F122" s="80"/>
      <c r="G122" s="80"/>
      <c r="H122" s="80"/>
    </row>
    <row r="123" spans="6:8" ht="16.5">
      <c r="F123" s="80"/>
      <c r="G123" s="80"/>
      <c r="H123" s="80"/>
    </row>
    <row r="124" spans="6:8" ht="16.5">
      <c r="F124" s="80"/>
      <c r="G124" s="80"/>
      <c r="H124" s="80"/>
    </row>
    <row r="125" spans="6:8" ht="16.5">
      <c r="F125" s="80"/>
      <c r="G125" s="80"/>
      <c r="H125" s="80"/>
    </row>
    <row r="126" spans="6:8" ht="16.5">
      <c r="F126" s="80"/>
      <c r="G126" s="80"/>
      <c r="H126" s="80"/>
    </row>
    <row r="127" spans="6:8" ht="16.5">
      <c r="F127" s="80"/>
      <c r="G127" s="80"/>
      <c r="H127" s="80"/>
    </row>
    <row r="128" spans="6:8" ht="16.5">
      <c r="F128" s="80"/>
      <c r="G128" s="80"/>
      <c r="H128" s="80"/>
    </row>
    <row r="129" spans="6:8" ht="16.5">
      <c r="F129" s="80"/>
      <c r="G129" s="80"/>
      <c r="H129" s="80"/>
    </row>
    <row r="130" spans="6:8" ht="16.5">
      <c r="F130" s="80"/>
      <c r="G130" s="80"/>
      <c r="H130" s="80"/>
    </row>
    <row r="131" spans="6:8" ht="16.5">
      <c r="F131" s="80"/>
      <c r="G131" s="80"/>
      <c r="H131" s="80"/>
    </row>
    <row r="132" spans="6:8" ht="16.5">
      <c r="F132" s="80"/>
      <c r="G132" s="80"/>
      <c r="H132" s="80"/>
    </row>
    <row r="133" spans="6:8" ht="16.5">
      <c r="F133" s="80"/>
      <c r="G133" s="80"/>
      <c r="H133" s="80"/>
    </row>
    <row r="134" spans="6:8" ht="16.5">
      <c r="F134" s="80"/>
      <c r="G134" s="80"/>
      <c r="H134" s="80"/>
    </row>
    <row r="135" spans="6:8" ht="16.5">
      <c r="F135" s="80"/>
      <c r="G135" s="80"/>
      <c r="H135" s="80"/>
    </row>
    <row r="136" spans="6:8" ht="16.5">
      <c r="F136" s="80"/>
      <c r="G136" s="80"/>
      <c r="H136" s="80"/>
    </row>
    <row r="137" spans="6:8" ht="16.5">
      <c r="F137" s="80"/>
      <c r="G137" s="80"/>
      <c r="H137" s="80"/>
    </row>
    <row r="138" spans="6:8" ht="16.5">
      <c r="F138" s="80"/>
      <c r="G138" s="80"/>
      <c r="H138" s="80"/>
    </row>
    <row r="139" spans="6:8" ht="16.5">
      <c r="F139" s="80"/>
      <c r="G139" s="80"/>
      <c r="H139" s="80"/>
    </row>
  </sheetData>
  <sheetProtection/>
  <mergeCells count="1">
    <mergeCell ref="AN3:AN4"/>
  </mergeCells>
  <printOptions/>
  <pageMargins left="0.7" right="0.7" top="0.75" bottom="0.75" header="0.3" footer="0.3"/>
  <pageSetup fitToHeight="0" fitToWidth="1" horizontalDpi="300" verticalDpi="300" orientation="landscape" paperSize="9" scale="29" r:id="rId1"/>
</worksheet>
</file>

<file path=xl/worksheets/sheet7.xml><?xml version="1.0" encoding="utf-8"?>
<worksheet xmlns="http://schemas.openxmlformats.org/spreadsheetml/2006/main" xmlns:r="http://schemas.openxmlformats.org/officeDocument/2006/relationships">
  <sheetPr codeName="Sheet6">
    <pageSetUpPr fitToPage="1"/>
  </sheetPr>
  <dimension ref="B1:AO195"/>
  <sheetViews>
    <sheetView showGridLines="0" zoomScalePageLayoutView="0" workbookViewId="0" topLeftCell="C3">
      <pane xSplit="5" ySplit="8" topLeftCell="H11" activePane="bottomRight" state="frozen"/>
      <selection pane="topLeft" activeCell="C3" sqref="C3"/>
      <selection pane="topRight" activeCell="H3" sqref="H3"/>
      <selection pane="bottomLeft" activeCell="C11" sqref="C11"/>
      <selection pane="bottomRight" activeCell="E15" sqref="E15"/>
    </sheetView>
  </sheetViews>
  <sheetFormatPr defaultColWidth="9.00390625" defaultRowHeight="16.5"/>
  <cols>
    <col min="1" max="1" width="2.875" style="0" hidden="1" customWidth="1"/>
    <col min="2" max="2" width="8.00390625" style="0" hidden="1" customWidth="1"/>
    <col min="3" max="3" width="15.25390625" style="0" customWidth="1"/>
    <col min="4" max="4" width="9.00390625" style="0" customWidth="1"/>
    <col min="5" max="5" width="65.875" style="0" customWidth="1"/>
    <col min="6" max="7" width="2.625" style="0" customWidth="1"/>
    <col min="8" max="22" width="9.50390625" style="0" customWidth="1"/>
    <col min="23" max="23" width="2.00390625" style="0" customWidth="1"/>
    <col min="24" max="25" width="18.50390625" style="8" customWidth="1"/>
    <col min="26" max="36" width="8.00390625" style="0" customWidth="1"/>
  </cols>
  <sheetData>
    <row r="1" ht="16.5" hidden="1">
      <c r="F1">
        <v>2</v>
      </c>
    </row>
    <row r="2" spans="8:22" ht="15.75" customHeight="1" hidden="1" thickBot="1">
      <c r="H2" t="s">
        <v>286</v>
      </c>
      <c r="I2" t="s">
        <v>291</v>
      </c>
      <c r="J2" t="s">
        <v>292</v>
      </c>
      <c r="K2" t="s">
        <v>293</v>
      </c>
      <c r="L2" t="s">
        <v>287</v>
      </c>
      <c r="M2" t="s">
        <v>288</v>
      </c>
      <c r="N2" t="s">
        <v>294</v>
      </c>
      <c r="O2" t="s">
        <v>295</v>
      </c>
      <c r="P2" t="s">
        <v>296</v>
      </c>
      <c r="Q2" t="s">
        <v>297</v>
      </c>
      <c r="R2" t="s">
        <v>289</v>
      </c>
      <c r="S2" t="s">
        <v>290</v>
      </c>
      <c r="T2" t="s">
        <v>298</v>
      </c>
      <c r="U2" t="s">
        <v>299</v>
      </c>
      <c r="V2" t="s">
        <v>300</v>
      </c>
    </row>
    <row r="3" spans="3:41" s="1" customFormat="1" ht="59.25" customHeight="1">
      <c r="C3" s="475" t="s">
        <v>359</v>
      </c>
      <c r="D3" s="102"/>
      <c r="E3" s="106" t="s">
        <v>361</v>
      </c>
      <c r="F3" s="107"/>
      <c r="G3" s="107"/>
      <c r="H3" s="390" t="s">
        <v>100</v>
      </c>
      <c r="I3" s="391"/>
      <c r="J3" s="392"/>
      <c r="K3" s="391"/>
      <c r="L3" s="390" t="s">
        <v>101</v>
      </c>
      <c r="M3" s="390" t="s">
        <v>102</v>
      </c>
      <c r="N3" s="391"/>
      <c r="O3" s="392"/>
      <c r="P3" s="392"/>
      <c r="Q3" s="391"/>
      <c r="R3" s="390" t="s">
        <v>103</v>
      </c>
      <c r="S3" s="393" t="s">
        <v>104</v>
      </c>
      <c r="T3" s="394"/>
      <c r="U3" s="391"/>
      <c r="V3" s="395" t="s">
        <v>105</v>
      </c>
      <c r="W3" s="2"/>
      <c r="X3" s="2"/>
      <c r="Y3" s="2"/>
      <c r="Z3" s="10"/>
      <c r="AA3" s="2"/>
      <c r="AB3" s="2"/>
      <c r="AC3" s="10"/>
      <c r="AD3" s="2"/>
      <c r="AE3" s="2"/>
      <c r="AF3" s="2"/>
      <c r="AG3" s="2"/>
      <c r="AH3" s="2"/>
      <c r="AI3" s="2"/>
      <c r="AJ3" s="2"/>
      <c r="AK3" s="2"/>
      <c r="AL3" s="2"/>
      <c r="AM3" s="2"/>
      <c r="AN3" s="2"/>
      <c r="AO3" s="2"/>
    </row>
    <row r="4" spans="3:41" s="1" customFormat="1" ht="39" customHeight="1">
      <c r="C4" s="103"/>
      <c r="D4" s="104"/>
      <c r="E4" s="105"/>
      <c r="F4" s="54"/>
      <c r="G4" s="54"/>
      <c r="H4" s="396"/>
      <c r="I4" s="397" t="s">
        <v>106</v>
      </c>
      <c r="J4" s="398" t="s">
        <v>107</v>
      </c>
      <c r="K4" s="397" t="s">
        <v>108</v>
      </c>
      <c r="L4" s="399"/>
      <c r="M4" s="399"/>
      <c r="N4" s="397" t="s">
        <v>388</v>
      </c>
      <c r="O4" s="398" t="s">
        <v>109</v>
      </c>
      <c r="P4" s="398" t="s">
        <v>110</v>
      </c>
      <c r="Q4" s="397" t="s">
        <v>111</v>
      </c>
      <c r="R4" s="399"/>
      <c r="S4" s="400"/>
      <c r="T4" s="401" t="s">
        <v>112</v>
      </c>
      <c r="U4" s="397" t="s">
        <v>113</v>
      </c>
      <c r="V4" s="402"/>
      <c r="W4" s="2"/>
      <c r="X4" s="2"/>
      <c r="Y4" s="2"/>
      <c r="Z4" s="10"/>
      <c r="AA4" s="2"/>
      <c r="AB4" s="2"/>
      <c r="AC4" s="10"/>
      <c r="AD4" s="2"/>
      <c r="AE4" s="2"/>
      <c r="AF4" s="2"/>
      <c r="AG4" s="2"/>
      <c r="AH4" s="2"/>
      <c r="AI4" s="2"/>
      <c r="AJ4" s="2"/>
      <c r="AK4" s="2"/>
      <c r="AL4" s="2"/>
      <c r="AM4" s="2"/>
      <c r="AN4" s="2"/>
      <c r="AO4" s="2"/>
    </row>
    <row r="5" spans="3:41" ht="204.75" customHeight="1">
      <c r="C5" s="1287" t="s">
        <v>360</v>
      </c>
      <c r="D5" s="1288"/>
      <c r="E5" s="114" t="s">
        <v>153</v>
      </c>
      <c r="F5" s="52"/>
      <c r="G5" s="52"/>
      <c r="H5" s="403" t="s">
        <v>114</v>
      </c>
      <c r="I5" s="404" t="s">
        <v>115</v>
      </c>
      <c r="J5" s="405" t="s">
        <v>116</v>
      </c>
      <c r="K5" s="404" t="s">
        <v>117</v>
      </c>
      <c r="L5" s="406" t="s">
        <v>118</v>
      </c>
      <c r="M5" s="406" t="s">
        <v>119</v>
      </c>
      <c r="N5" s="404" t="s">
        <v>355</v>
      </c>
      <c r="O5" s="405" t="s">
        <v>356</v>
      </c>
      <c r="P5" s="405" t="s">
        <v>357</v>
      </c>
      <c r="Q5" s="404" t="s">
        <v>120</v>
      </c>
      <c r="R5" s="406" t="s">
        <v>121</v>
      </c>
      <c r="S5" s="407" t="s">
        <v>122</v>
      </c>
      <c r="T5" s="408" t="s">
        <v>123</v>
      </c>
      <c r="U5" s="409" t="s">
        <v>124</v>
      </c>
      <c r="V5" s="410" t="s">
        <v>125</v>
      </c>
      <c r="W5" s="2"/>
      <c r="X5" s="2"/>
      <c r="Y5" s="2"/>
      <c r="Z5" s="10"/>
      <c r="AA5" s="2"/>
      <c r="AB5" s="2"/>
      <c r="AC5" s="10"/>
      <c r="AD5" s="2"/>
      <c r="AE5" s="2"/>
      <c r="AF5" s="2"/>
      <c r="AG5" s="2"/>
      <c r="AH5" s="2"/>
      <c r="AI5" s="2"/>
      <c r="AJ5" s="2"/>
      <c r="AK5" s="2"/>
      <c r="AL5" s="2"/>
      <c r="AM5" s="2"/>
      <c r="AN5" s="2"/>
      <c r="AO5" s="2"/>
    </row>
    <row r="6" spans="3:41" s="8" customFormat="1" ht="9" customHeight="1" hidden="1">
      <c r="C6" s="59"/>
      <c r="D6" s="60"/>
      <c r="E6" s="52"/>
      <c r="F6" s="52"/>
      <c r="G6" s="52"/>
      <c r="H6" s="61"/>
      <c r="I6" s="11"/>
      <c r="J6" s="15"/>
      <c r="K6" s="11"/>
      <c r="L6" s="12"/>
      <c r="M6" s="12"/>
      <c r="N6" s="81"/>
      <c r="O6" s="81"/>
      <c r="P6" s="81"/>
      <c r="Q6" s="11"/>
      <c r="R6" s="12"/>
      <c r="S6" s="85"/>
      <c r="T6" s="81"/>
      <c r="U6" s="86"/>
      <c r="V6" s="476"/>
      <c r="W6" s="2"/>
      <c r="X6" s="2"/>
      <c r="Y6" s="2"/>
      <c r="Z6" s="10"/>
      <c r="AA6" s="2"/>
      <c r="AB6" s="2"/>
      <c r="AC6" s="10"/>
      <c r="AD6" s="2"/>
      <c r="AE6" s="2"/>
      <c r="AF6" s="2"/>
      <c r="AG6" s="2"/>
      <c r="AH6" s="2"/>
      <c r="AI6" s="2"/>
      <c r="AJ6" s="2"/>
      <c r="AK6" s="2"/>
      <c r="AL6" s="2"/>
      <c r="AM6" s="2"/>
      <c r="AN6" s="2"/>
      <c r="AO6" s="2"/>
    </row>
    <row r="7" spans="3:41" s="8" customFormat="1" ht="9" customHeight="1" hidden="1">
      <c r="C7" s="59"/>
      <c r="D7" s="60"/>
      <c r="E7" s="52"/>
      <c r="F7" s="52"/>
      <c r="G7" s="52"/>
      <c r="H7" s="61"/>
      <c r="I7" s="11"/>
      <c r="J7" s="15"/>
      <c r="K7" s="11"/>
      <c r="L7" s="12"/>
      <c r="M7" s="12"/>
      <c r="N7" s="81"/>
      <c r="O7" s="81"/>
      <c r="P7" s="81"/>
      <c r="Q7" s="11"/>
      <c r="R7" s="12"/>
      <c r="S7" s="85"/>
      <c r="T7" s="81"/>
      <c r="U7" s="86"/>
      <c r="V7" s="476"/>
      <c r="W7" s="2"/>
      <c r="X7" s="2"/>
      <c r="Y7" s="2"/>
      <c r="Z7" s="10"/>
      <c r="AA7" s="2"/>
      <c r="AB7" s="2"/>
      <c r="AC7" s="10"/>
      <c r="AD7" s="2"/>
      <c r="AE7" s="2"/>
      <c r="AF7" s="2"/>
      <c r="AG7" s="2"/>
      <c r="AH7" s="2"/>
      <c r="AI7" s="2"/>
      <c r="AJ7" s="2"/>
      <c r="AK7" s="2"/>
      <c r="AL7" s="2"/>
      <c r="AM7" s="2"/>
      <c r="AN7" s="2"/>
      <c r="AO7" s="2"/>
    </row>
    <row r="8" spans="3:41" s="8" customFormat="1" ht="9" customHeight="1" hidden="1">
      <c r="C8" s="59"/>
      <c r="D8" s="60"/>
      <c r="E8" s="52"/>
      <c r="F8" s="52"/>
      <c r="G8" s="52"/>
      <c r="H8" s="61"/>
      <c r="I8" s="11"/>
      <c r="J8" s="15"/>
      <c r="K8" s="11"/>
      <c r="L8" s="12"/>
      <c r="M8" s="12"/>
      <c r="N8" s="81"/>
      <c r="O8" s="81"/>
      <c r="P8" s="81"/>
      <c r="Q8" s="11"/>
      <c r="R8" s="12"/>
      <c r="S8" s="85"/>
      <c r="T8" s="81"/>
      <c r="U8" s="86"/>
      <c r="V8" s="476"/>
      <c r="W8" s="2"/>
      <c r="X8" s="2"/>
      <c r="Y8" s="2"/>
      <c r="Z8" s="10"/>
      <c r="AA8" s="2"/>
      <c r="AB8" s="2"/>
      <c r="AC8" s="10"/>
      <c r="AD8" s="2"/>
      <c r="AE8" s="2"/>
      <c r="AF8" s="2"/>
      <c r="AG8" s="2"/>
      <c r="AH8" s="2"/>
      <c r="AI8" s="2"/>
      <c r="AJ8" s="2"/>
      <c r="AK8" s="2"/>
      <c r="AL8" s="2"/>
      <c r="AM8" s="2"/>
      <c r="AN8" s="2"/>
      <c r="AO8" s="2"/>
    </row>
    <row r="9" spans="3:41" s="8" customFormat="1" ht="9" customHeight="1" hidden="1">
      <c r="C9" s="59"/>
      <c r="D9" s="60"/>
      <c r="E9" s="52"/>
      <c r="F9" s="52"/>
      <c r="G9" s="52"/>
      <c r="H9" s="61"/>
      <c r="I9" s="11"/>
      <c r="J9" s="15"/>
      <c r="K9" s="11"/>
      <c r="L9" s="12"/>
      <c r="M9" s="12"/>
      <c r="N9" s="81"/>
      <c r="O9" s="81"/>
      <c r="P9" s="81"/>
      <c r="Q9" s="11"/>
      <c r="R9" s="12"/>
      <c r="S9" s="85"/>
      <c r="T9" s="81"/>
      <c r="U9" s="86"/>
      <c r="V9" s="476"/>
      <c r="W9" s="2"/>
      <c r="X9" s="2"/>
      <c r="Y9" s="2"/>
      <c r="Z9" s="10"/>
      <c r="AA9" s="2"/>
      <c r="AB9" s="2"/>
      <c r="AC9" s="10"/>
      <c r="AD9" s="2"/>
      <c r="AE9" s="2"/>
      <c r="AF9" s="2"/>
      <c r="AG9" s="2"/>
      <c r="AH9" s="2"/>
      <c r="AI9" s="2"/>
      <c r="AJ9" s="2"/>
      <c r="AK9" s="2"/>
      <c r="AL9" s="2"/>
      <c r="AM9" s="2"/>
      <c r="AN9" s="2"/>
      <c r="AO9" s="2"/>
    </row>
    <row r="10" spans="3:41" s="8" customFormat="1" ht="9" customHeight="1" hidden="1">
      <c r="C10" s="59"/>
      <c r="D10" s="60"/>
      <c r="E10" s="52"/>
      <c r="F10" s="52"/>
      <c r="G10" s="52"/>
      <c r="H10" s="61"/>
      <c r="I10" s="11"/>
      <c r="J10" s="15"/>
      <c r="K10" s="11"/>
      <c r="L10" s="12"/>
      <c r="M10" s="12"/>
      <c r="N10" s="81"/>
      <c r="O10" s="81"/>
      <c r="P10" s="81"/>
      <c r="Q10" s="11"/>
      <c r="R10" s="12"/>
      <c r="S10" s="85"/>
      <c r="T10" s="81"/>
      <c r="U10" s="86"/>
      <c r="V10" s="476"/>
      <c r="W10" s="2"/>
      <c r="X10" s="2"/>
      <c r="Y10" s="2"/>
      <c r="Z10" s="10"/>
      <c r="AA10" s="2"/>
      <c r="AB10" s="2"/>
      <c r="AC10" s="10"/>
      <c r="AD10" s="2"/>
      <c r="AE10" s="2"/>
      <c r="AF10" s="2"/>
      <c r="AG10" s="2"/>
      <c r="AH10" s="2"/>
      <c r="AI10" s="2"/>
      <c r="AJ10" s="2"/>
      <c r="AK10" s="2"/>
      <c r="AL10" s="2"/>
      <c r="AM10" s="2"/>
      <c r="AN10" s="2"/>
      <c r="AO10" s="2"/>
    </row>
    <row r="11" spans="2:41" s="13" customFormat="1" ht="16.5">
      <c r="B11" s="13" t="s">
        <v>227</v>
      </c>
      <c r="C11" s="109" t="s">
        <v>78</v>
      </c>
      <c r="D11" s="17"/>
      <c r="E11" s="415" t="s">
        <v>77</v>
      </c>
      <c r="F11" s="415"/>
      <c r="G11" s="415"/>
      <c r="H11" s="166"/>
      <c r="I11" s="167"/>
      <c r="J11" s="168"/>
      <c r="K11" s="167"/>
      <c r="L11" s="166"/>
      <c r="M11" s="166"/>
      <c r="N11" s="167"/>
      <c r="O11" s="168"/>
      <c r="P11" s="168"/>
      <c r="Q11" s="167"/>
      <c r="R11" s="166"/>
      <c r="S11" s="167"/>
      <c r="T11" s="169"/>
      <c r="U11" s="167"/>
      <c r="V11" s="193"/>
      <c r="W11" s="3"/>
      <c r="X11" s="83"/>
      <c r="Y11" s="83"/>
      <c r="Z11" s="3"/>
      <c r="AA11" s="3"/>
      <c r="AB11" s="4"/>
      <c r="AC11" s="3"/>
      <c r="AD11" s="3"/>
      <c r="AE11" s="3"/>
      <c r="AF11" s="4"/>
      <c r="AG11" s="3"/>
      <c r="AH11" s="3"/>
      <c r="AI11" s="3"/>
      <c r="AJ11" s="3"/>
      <c r="AK11" s="3"/>
      <c r="AL11" s="4"/>
      <c r="AM11" s="4"/>
      <c r="AN11" s="4"/>
      <c r="AO11" s="4"/>
    </row>
    <row r="12" spans="2:41" s="13" customFormat="1" ht="16.5">
      <c r="B12" s="13" t="s">
        <v>231</v>
      </c>
      <c r="C12" s="110" t="s">
        <v>76</v>
      </c>
      <c r="D12" s="17"/>
      <c r="E12" s="415" t="s">
        <v>75</v>
      </c>
      <c r="F12" s="415"/>
      <c r="G12" s="415"/>
      <c r="H12" s="166"/>
      <c r="I12" s="167"/>
      <c r="J12" s="168"/>
      <c r="K12" s="167"/>
      <c r="L12" s="166"/>
      <c r="M12" s="166"/>
      <c r="N12" s="167"/>
      <c r="O12" s="168"/>
      <c r="P12" s="168"/>
      <c r="Q12" s="167"/>
      <c r="R12" s="166"/>
      <c r="S12" s="167"/>
      <c r="T12" s="169"/>
      <c r="U12" s="167"/>
      <c r="V12" s="193"/>
      <c r="W12" s="3"/>
      <c r="X12" s="83"/>
      <c r="Y12" s="83"/>
      <c r="Z12" s="3"/>
      <c r="AA12" s="4"/>
      <c r="AB12" s="4"/>
      <c r="AC12" s="3"/>
      <c r="AD12" s="4"/>
      <c r="AE12" s="4"/>
      <c r="AF12" s="3"/>
      <c r="AG12" s="3"/>
      <c r="AH12" s="4"/>
      <c r="AI12" s="4"/>
      <c r="AJ12" s="4"/>
      <c r="AK12" s="4"/>
      <c r="AL12" s="4"/>
      <c r="AM12" s="4"/>
      <c r="AN12" s="4"/>
      <c r="AO12" s="4"/>
    </row>
    <row r="13" spans="2:41" s="13" customFormat="1" ht="16.5">
      <c r="B13" s="13" t="s">
        <v>235</v>
      </c>
      <c r="C13" s="110" t="s">
        <v>72</v>
      </c>
      <c r="D13" s="17"/>
      <c r="E13" s="20" t="s">
        <v>71</v>
      </c>
      <c r="F13" s="20"/>
      <c r="G13" s="20"/>
      <c r="H13" s="166"/>
      <c r="I13" s="167"/>
      <c r="J13" s="168"/>
      <c r="K13" s="167"/>
      <c r="L13" s="166"/>
      <c r="M13" s="166"/>
      <c r="N13" s="167"/>
      <c r="O13" s="168"/>
      <c r="P13" s="168"/>
      <c r="Q13" s="167"/>
      <c r="R13" s="166"/>
      <c r="S13" s="167"/>
      <c r="T13" s="169"/>
      <c r="U13" s="167"/>
      <c r="V13" s="193"/>
      <c r="W13" s="4"/>
      <c r="X13" s="84"/>
      <c r="Y13" s="84"/>
      <c r="Z13" s="4"/>
      <c r="AA13" s="4"/>
      <c r="AB13" s="4"/>
      <c r="AC13" s="4"/>
      <c r="AD13" s="4"/>
      <c r="AE13" s="4"/>
      <c r="AF13" s="4"/>
      <c r="AG13" s="4"/>
      <c r="AH13" s="4"/>
      <c r="AI13" s="4"/>
      <c r="AJ13" s="4"/>
      <c r="AK13" s="4"/>
      <c r="AL13" s="4"/>
      <c r="AM13" s="4"/>
      <c r="AN13" s="4"/>
      <c r="AO13" s="4"/>
    </row>
    <row r="14" spans="2:41" s="13" customFormat="1" ht="16.5">
      <c r="B14" s="13" t="s">
        <v>241</v>
      </c>
      <c r="C14" s="110" t="s">
        <v>69</v>
      </c>
      <c r="D14" s="17"/>
      <c r="E14" s="20" t="s">
        <v>68</v>
      </c>
      <c r="F14" s="20"/>
      <c r="G14" s="20"/>
      <c r="H14" s="166"/>
      <c r="I14" s="167"/>
      <c r="J14" s="168"/>
      <c r="K14" s="167"/>
      <c r="L14" s="166"/>
      <c r="M14" s="166"/>
      <c r="N14" s="167"/>
      <c r="O14" s="168"/>
      <c r="P14" s="168"/>
      <c r="Q14" s="167"/>
      <c r="R14" s="166"/>
      <c r="S14" s="167"/>
      <c r="T14" s="169"/>
      <c r="U14" s="167"/>
      <c r="V14" s="193"/>
      <c r="W14" s="4"/>
      <c r="X14" s="4"/>
      <c r="Y14" s="4"/>
      <c r="Z14" s="4"/>
      <c r="AA14" s="4"/>
      <c r="AB14" s="4"/>
      <c r="AC14" s="4"/>
      <c r="AD14" s="4"/>
      <c r="AE14" s="4"/>
      <c r="AF14" s="4"/>
      <c r="AG14" s="4"/>
      <c r="AH14" s="4"/>
      <c r="AI14" s="4"/>
      <c r="AJ14" s="4"/>
      <c r="AK14" s="4"/>
      <c r="AL14" s="4"/>
      <c r="AM14" s="4"/>
      <c r="AN14" s="4"/>
      <c r="AO14" s="4"/>
    </row>
    <row r="15" spans="2:41" s="13" customFormat="1" ht="17.25" customHeight="1">
      <c r="B15" s="13" t="s">
        <v>245</v>
      </c>
      <c r="C15" s="110" t="s">
        <v>65</v>
      </c>
      <c r="D15" s="17"/>
      <c r="E15" s="20" t="s">
        <v>64</v>
      </c>
      <c r="F15" s="20"/>
      <c r="G15" s="20"/>
      <c r="H15" s="166"/>
      <c r="I15" s="167"/>
      <c r="J15" s="168"/>
      <c r="K15" s="167"/>
      <c r="L15" s="166"/>
      <c r="M15" s="166"/>
      <c r="N15" s="167"/>
      <c r="O15" s="168"/>
      <c r="P15" s="168"/>
      <c r="Q15" s="167"/>
      <c r="R15" s="166"/>
      <c r="S15" s="167"/>
      <c r="T15" s="169"/>
      <c r="U15" s="167"/>
      <c r="V15" s="193"/>
      <c r="W15" s="4"/>
      <c r="X15" s="84"/>
      <c r="Y15" s="84"/>
      <c r="Z15" s="4"/>
      <c r="AA15" s="4"/>
      <c r="AB15" s="4"/>
      <c r="AC15" s="4"/>
      <c r="AD15" s="4"/>
      <c r="AE15" s="4"/>
      <c r="AF15" s="4"/>
      <c r="AG15" s="4"/>
      <c r="AH15" s="4"/>
      <c r="AI15" s="4"/>
      <c r="AJ15" s="4"/>
      <c r="AK15" s="4"/>
      <c r="AL15" s="4"/>
      <c r="AM15" s="4"/>
      <c r="AN15" s="4"/>
      <c r="AO15" s="4"/>
    </row>
    <row r="16" spans="2:41" s="13" customFormat="1" ht="16.5">
      <c r="B16" s="13" t="s">
        <v>249</v>
      </c>
      <c r="C16" s="110" t="s">
        <v>62</v>
      </c>
      <c r="D16" s="17"/>
      <c r="E16" s="16" t="s">
        <v>61</v>
      </c>
      <c r="F16" s="16"/>
      <c r="G16" s="16"/>
      <c r="H16" s="166"/>
      <c r="I16" s="167"/>
      <c r="J16" s="168"/>
      <c r="K16" s="167"/>
      <c r="L16" s="166"/>
      <c r="M16" s="166"/>
      <c r="N16" s="146"/>
      <c r="O16" s="147"/>
      <c r="P16" s="147"/>
      <c r="Q16" s="146"/>
      <c r="R16" s="166"/>
      <c r="S16" s="167"/>
      <c r="T16" s="169"/>
      <c r="U16" s="167"/>
      <c r="V16" s="193"/>
      <c r="W16" s="4"/>
      <c r="X16" s="84"/>
      <c r="Y16" s="84"/>
      <c r="Z16" s="4"/>
      <c r="AA16" s="4"/>
      <c r="AB16" s="4"/>
      <c r="AC16" s="3"/>
      <c r="AD16" s="4"/>
      <c r="AE16" s="4"/>
      <c r="AF16" s="3"/>
      <c r="AG16" s="3"/>
      <c r="AH16" s="4"/>
      <c r="AI16" s="4"/>
      <c r="AJ16" s="4"/>
      <c r="AK16" s="4"/>
      <c r="AL16" s="4"/>
      <c r="AM16" s="4"/>
      <c r="AN16" s="4"/>
      <c r="AO16" s="4"/>
    </row>
    <row r="17" spans="2:41" s="13" customFormat="1" ht="16.5">
      <c r="B17" s="13" t="s">
        <v>250</v>
      </c>
      <c r="C17" s="110" t="s">
        <v>60</v>
      </c>
      <c r="D17" s="18"/>
      <c r="E17" s="16" t="s">
        <v>59</v>
      </c>
      <c r="F17" s="417"/>
      <c r="G17" s="417"/>
      <c r="H17" s="145"/>
      <c r="I17" s="146"/>
      <c r="J17" s="147"/>
      <c r="K17" s="146"/>
      <c r="L17" s="145"/>
      <c r="M17" s="145"/>
      <c r="N17" s="167"/>
      <c r="O17" s="168"/>
      <c r="P17" s="168"/>
      <c r="Q17" s="167"/>
      <c r="R17" s="145"/>
      <c r="S17" s="146"/>
      <c r="T17" s="169"/>
      <c r="U17" s="167"/>
      <c r="V17" s="193"/>
      <c r="W17" s="4"/>
      <c r="X17" s="84"/>
      <c r="Y17" s="84"/>
      <c r="Z17" s="4"/>
      <c r="AA17" s="4"/>
      <c r="AB17" s="4"/>
      <c r="AC17" s="3"/>
      <c r="AD17" s="4"/>
      <c r="AE17" s="4"/>
      <c r="AF17" s="3"/>
      <c r="AG17" s="3"/>
      <c r="AH17" s="4"/>
      <c r="AI17" s="4"/>
      <c r="AJ17" s="4"/>
      <c r="AK17" s="4"/>
      <c r="AL17" s="4"/>
      <c r="AM17" s="4"/>
      <c r="AN17" s="4"/>
      <c r="AO17" s="4"/>
    </row>
    <row r="18" spans="2:41" s="13" customFormat="1" ht="16.5">
      <c r="B18" s="13" t="s">
        <v>255</v>
      </c>
      <c r="C18" s="110" t="s">
        <v>55</v>
      </c>
      <c r="D18" s="17"/>
      <c r="E18" s="20" t="s">
        <v>54</v>
      </c>
      <c r="F18" s="20"/>
      <c r="G18" s="20"/>
      <c r="H18" s="166"/>
      <c r="I18" s="167"/>
      <c r="J18" s="168"/>
      <c r="K18" s="167"/>
      <c r="L18" s="166"/>
      <c r="M18" s="166"/>
      <c r="N18" s="167"/>
      <c r="O18" s="168"/>
      <c r="P18" s="168"/>
      <c r="Q18" s="167"/>
      <c r="R18" s="166"/>
      <c r="S18" s="167"/>
      <c r="T18" s="169"/>
      <c r="U18" s="167"/>
      <c r="V18" s="193"/>
      <c r="W18" s="4"/>
      <c r="X18" s="4"/>
      <c r="Y18" s="4"/>
      <c r="Z18" s="4"/>
      <c r="AA18" s="4"/>
      <c r="AB18" s="4"/>
      <c r="AC18" s="3"/>
      <c r="AD18" s="4"/>
      <c r="AE18" s="4"/>
      <c r="AF18" s="3"/>
      <c r="AG18" s="3"/>
      <c r="AH18" s="4"/>
      <c r="AI18" s="4"/>
      <c r="AJ18" s="4"/>
      <c r="AK18" s="4"/>
      <c r="AL18" s="4"/>
      <c r="AM18" s="4"/>
      <c r="AN18" s="4"/>
      <c r="AO18" s="4"/>
    </row>
    <row r="19" spans="2:41" s="13" customFormat="1" ht="17.25" thickBot="1">
      <c r="B19" s="13" t="s">
        <v>260</v>
      </c>
      <c r="C19" s="111" t="s">
        <v>149</v>
      </c>
      <c r="D19" s="28"/>
      <c r="E19" s="416" t="s">
        <v>367</v>
      </c>
      <c r="F19" s="416"/>
      <c r="G19" s="416"/>
      <c r="H19" s="145"/>
      <c r="I19" s="146"/>
      <c r="J19" s="147"/>
      <c r="K19" s="146"/>
      <c r="L19" s="145"/>
      <c r="M19" s="145"/>
      <c r="N19" s="146"/>
      <c r="O19" s="147"/>
      <c r="P19" s="147"/>
      <c r="Q19" s="146"/>
      <c r="R19" s="145"/>
      <c r="S19" s="146"/>
      <c r="T19" s="148"/>
      <c r="U19" s="146"/>
      <c r="V19" s="195"/>
      <c r="W19" s="4"/>
      <c r="X19" s="4"/>
      <c r="Y19" s="4"/>
      <c r="Z19" s="4"/>
      <c r="AA19" s="4"/>
      <c r="AB19" s="4"/>
      <c r="AC19" s="4"/>
      <c r="AD19" s="4"/>
      <c r="AE19" s="4"/>
      <c r="AF19" s="4"/>
      <c r="AG19" s="4"/>
      <c r="AH19" s="4"/>
      <c r="AI19" s="4"/>
      <c r="AJ19" s="4"/>
      <c r="AK19" s="4"/>
      <c r="AL19" s="4"/>
      <c r="AM19" s="4"/>
      <c r="AN19" s="4"/>
      <c r="AO19" s="4"/>
    </row>
    <row r="20" spans="2:41" s="13" customFormat="1" ht="17.25" thickBot="1">
      <c r="B20" s="13" t="s">
        <v>334</v>
      </c>
      <c r="C20" s="112" t="s">
        <v>139</v>
      </c>
      <c r="D20" s="414"/>
      <c r="E20" s="278" t="s">
        <v>145</v>
      </c>
      <c r="F20" s="278"/>
      <c r="G20" s="278"/>
      <c r="H20" s="204"/>
      <c r="I20" s="202"/>
      <c r="J20" s="203"/>
      <c r="K20" s="202"/>
      <c r="L20" s="204"/>
      <c r="M20" s="204"/>
      <c r="N20" s="202"/>
      <c r="O20" s="203"/>
      <c r="P20" s="203"/>
      <c r="Q20" s="202"/>
      <c r="R20" s="204"/>
      <c r="S20" s="202"/>
      <c r="T20" s="205"/>
      <c r="U20" s="202"/>
      <c r="V20" s="206"/>
      <c r="W20" s="4"/>
      <c r="X20" s="84"/>
      <c r="Y20" s="84"/>
      <c r="Z20" s="4"/>
      <c r="AA20" s="4"/>
      <c r="AB20" s="4"/>
      <c r="AC20" s="4"/>
      <c r="AD20" s="4"/>
      <c r="AE20" s="4"/>
      <c r="AF20" s="4"/>
      <c r="AG20" s="4"/>
      <c r="AH20" s="4"/>
      <c r="AI20" s="4"/>
      <c r="AJ20" s="4"/>
      <c r="AK20" s="4"/>
      <c r="AL20" s="4"/>
      <c r="AM20" s="4"/>
      <c r="AN20" s="4"/>
      <c r="AO20" s="4"/>
    </row>
    <row r="21" spans="3:41" s="13" customFormat="1" ht="16.5">
      <c r="C21" s="7"/>
      <c r="D21" s="7"/>
      <c r="E21" s="6"/>
      <c r="F21" s="6"/>
      <c r="G21" s="6"/>
      <c r="H21" s="45"/>
      <c r="I21" s="4"/>
      <c r="J21" s="4"/>
      <c r="K21" s="4"/>
      <c r="L21" s="4"/>
      <c r="M21" s="4"/>
      <c r="N21" s="57"/>
      <c r="O21" s="57"/>
      <c r="P21" s="57"/>
      <c r="Q21" s="57"/>
      <c r="R21" s="4"/>
      <c r="S21" s="4"/>
      <c r="T21" s="57"/>
      <c r="U21" s="57"/>
      <c r="V21" s="57"/>
      <c r="W21" s="4"/>
      <c r="X21" s="4"/>
      <c r="Y21" s="4"/>
      <c r="Z21" s="4"/>
      <c r="AA21" s="4"/>
      <c r="AB21" s="4"/>
      <c r="AC21" s="4"/>
      <c r="AD21" s="4"/>
      <c r="AE21" s="4"/>
      <c r="AF21" s="4"/>
      <c r="AG21" s="4"/>
      <c r="AH21" s="4"/>
      <c r="AI21" s="4"/>
      <c r="AJ21" s="4"/>
      <c r="AK21" s="4"/>
      <c r="AL21" s="4"/>
      <c r="AM21" s="4"/>
      <c r="AN21" s="4"/>
      <c r="AO21" s="4"/>
    </row>
    <row r="22" spans="3:22" ht="16.5">
      <c r="C22" s="58" t="s">
        <v>141</v>
      </c>
      <c r="N22" s="80"/>
      <c r="O22" s="80"/>
      <c r="P22" s="80"/>
      <c r="T22" s="80"/>
      <c r="U22" s="80"/>
      <c r="V22" s="80"/>
    </row>
    <row r="23" spans="14:22" ht="16.5">
      <c r="N23" s="80"/>
      <c r="O23" s="80"/>
      <c r="P23" s="80"/>
      <c r="T23" s="80"/>
      <c r="U23" s="80"/>
      <c r="V23" s="80"/>
    </row>
    <row r="24" spans="14:22" ht="16.5">
      <c r="N24" s="80"/>
      <c r="O24" s="80"/>
      <c r="P24" s="80"/>
      <c r="T24" s="80"/>
      <c r="U24" s="80"/>
      <c r="V24" s="80"/>
    </row>
    <row r="25" spans="14:22" ht="16.5">
      <c r="N25" s="80"/>
      <c r="O25" s="80"/>
      <c r="P25" s="80"/>
      <c r="T25" s="80"/>
      <c r="U25" s="80"/>
      <c r="V25" s="80"/>
    </row>
    <row r="26" spans="14:22" ht="16.5">
      <c r="N26" s="80"/>
      <c r="O26" s="80"/>
      <c r="P26" s="80"/>
      <c r="T26" s="80"/>
      <c r="U26" s="80"/>
      <c r="V26" s="80"/>
    </row>
    <row r="27" spans="14:22" ht="16.5">
      <c r="N27" s="80"/>
      <c r="O27" s="80"/>
      <c r="P27" s="80"/>
      <c r="T27" s="80"/>
      <c r="U27" s="80"/>
      <c r="V27" s="80"/>
    </row>
    <row r="28" spans="14:22" ht="16.5">
      <c r="N28" s="80"/>
      <c r="O28" s="80"/>
      <c r="P28" s="80"/>
      <c r="T28" s="80"/>
      <c r="U28" s="80"/>
      <c r="V28" s="80"/>
    </row>
    <row r="29" spans="14:22" ht="16.5">
      <c r="N29" s="80"/>
      <c r="O29" s="80"/>
      <c r="P29" s="80"/>
      <c r="T29" s="80"/>
      <c r="U29" s="80"/>
      <c r="V29" s="80"/>
    </row>
    <row r="30" spans="14:22" ht="16.5">
      <c r="N30" s="80"/>
      <c r="O30" s="80"/>
      <c r="P30" s="80"/>
      <c r="T30" s="80"/>
      <c r="U30" s="80"/>
      <c r="V30" s="80"/>
    </row>
    <row r="31" spans="14:22" ht="16.5">
      <c r="N31" s="80"/>
      <c r="O31" s="80"/>
      <c r="P31" s="80"/>
      <c r="T31" s="80"/>
      <c r="U31" s="80"/>
      <c r="V31" s="80"/>
    </row>
    <row r="32" spans="14:22" ht="16.5">
      <c r="N32" s="80"/>
      <c r="O32" s="80"/>
      <c r="P32" s="80"/>
      <c r="T32" s="80"/>
      <c r="U32" s="80"/>
      <c r="V32" s="80"/>
    </row>
    <row r="33" spans="14:22" ht="16.5">
      <c r="N33" s="80"/>
      <c r="O33" s="80"/>
      <c r="P33" s="80"/>
      <c r="T33" s="80"/>
      <c r="U33" s="80"/>
      <c r="V33" s="80"/>
    </row>
    <row r="34" spans="14:22" ht="16.5">
      <c r="N34" s="80"/>
      <c r="O34" s="80"/>
      <c r="P34" s="80"/>
      <c r="T34" s="80"/>
      <c r="U34" s="80"/>
      <c r="V34" s="80"/>
    </row>
    <row r="35" spans="14:22" ht="16.5">
      <c r="N35" s="80"/>
      <c r="O35" s="80"/>
      <c r="P35" s="80"/>
      <c r="T35" s="80"/>
      <c r="U35" s="80"/>
      <c r="V35" s="80"/>
    </row>
    <row r="36" spans="14:22" ht="16.5">
      <c r="N36" s="80"/>
      <c r="O36" s="80"/>
      <c r="P36" s="80"/>
      <c r="T36" s="80"/>
      <c r="U36" s="80"/>
      <c r="V36" s="80"/>
    </row>
    <row r="37" spans="14:22" ht="16.5">
      <c r="N37" s="80"/>
      <c r="O37" s="80"/>
      <c r="P37" s="80"/>
      <c r="T37" s="80"/>
      <c r="U37" s="80"/>
      <c r="V37" s="80"/>
    </row>
    <row r="38" spans="14:22" ht="16.5">
      <c r="N38" s="80"/>
      <c r="O38" s="80"/>
      <c r="P38" s="80"/>
      <c r="T38" s="80"/>
      <c r="U38" s="80"/>
      <c r="V38" s="80"/>
    </row>
    <row r="39" spans="14:22" ht="16.5">
      <c r="N39" s="80"/>
      <c r="O39" s="80"/>
      <c r="P39" s="80"/>
      <c r="T39" s="80"/>
      <c r="U39" s="80"/>
      <c r="V39" s="80"/>
    </row>
    <row r="40" spans="14:22" ht="16.5">
      <c r="N40" s="80"/>
      <c r="O40" s="80"/>
      <c r="P40" s="80"/>
      <c r="T40" s="80"/>
      <c r="U40" s="80"/>
      <c r="V40" s="80"/>
    </row>
    <row r="41" spans="14:22" ht="16.5">
      <c r="N41" s="80"/>
      <c r="O41" s="80"/>
      <c r="P41" s="80"/>
      <c r="T41" s="80"/>
      <c r="U41" s="80"/>
      <c r="V41" s="80"/>
    </row>
    <row r="42" spans="14:22" ht="16.5">
      <c r="N42" s="80"/>
      <c r="O42" s="80"/>
      <c r="P42" s="80"/>
      <c r="T42" s="80"/>
      <c r="U42" s="80"/>
      <c r="V42" s="80"/>
    </row>
    <row r="43" spans="14:22" ht="16.5">
      <c r="N43" s="80"/>
      <c r="O43" s="80"/>
      <c r="P43" s="80"/>
      <c r="T43" s="80"/>
      <c r="U43" s="80"/>
      <c r="V43" s="80"/>
    </row>
    <row r="44" spans="14:22" ht="16.5">
      <c r="N44" s="80"/>
      <c r="O44" s="80"/>
      <c r="P44" s="80"/>
      <c r="T44" s="80"/>
      <c r="U44" s="80"/>
      <c r="V44" s="80"/>
    </row>
    <row r="45" spans="14:22" ht="16.5">
      <c r="N45" s="80"/>
      <c r="O45" s="80"/>
      <c r="P45" s="80"/>
      <c r="T45" s="80"/>
      <c r="U45" s="80"/>
      <c r="V45" s="80"/>
    </row>
    <row r="46" spans="14:22" ht="16.5">
      <c r="N46" s="80"/>
      <c r="O46" s="80"/>
      <c r="P46" s="80"/>
      <c r="T46" s="80"/>
      <c r="U46" s="80"/>
      <c r="V46" s="80"/>
    </row>
    <row r="47" spans="14:22" ht="16.5">
      <c r="N47" s="80"/>
      <c r="O47" s="80"/>
      <c r="P47" s="80"/>
      <c r="T47" s="80"/>
      <c r="U47" s="80"/>
      <c r="V47" s="80"/>
    </row>
    <row r="48" spans="14:22" ht="16.5">
      <c r="N48" s="80"/>
      <c r="O48" s="80"/>
      <c r="P48" s="80"/>
      <c r="T48" s="80"/>
      <c r="U48" s="80"/>
      <c r="V48" s="80"/>
    </row>
    <row r="49" spans="14:22" ht="16.5">
      <c r="N49" s="80"/>
      <c r="O49" s="80"/>
      <c r="P49" s="80"/>
      <c r="T49" s="80"/>
      <c r="U49" s="80"/>
      <c r="V49" s="80"/>
    </row>
    <row r="50" spans="14:22" ht="16.5">
      <c r="N50" s="80"/>
      <c r="O50" s="80"/>
      <c r="P50" s="80"/>
      <c r="T50" s="80"/>
      <c r="U50" s="80"/>
      <c r="V50" s="80"/>
    </row>
    <row r="51" spans="14:22" ht="16.5">
      <c r="N51" s="80"/>
      <c r="O51" s="80"/>
      <c r="P51" s="80"/>
      <c r="T51" s="80"/>
      <c r="U51" s="80"/>
      <c r="V51" s="80"/>
    </row>
    <row r="52" spans="14:22" ht="16.5">
      <c r="N52" s="80"/>
      <c r="O52" s="80"/>
      <c r="P52" s="80"/>
      <c r="T52" s="80"/>
      <c r="U52" s="80"/>
      <c r="V52" s="80"/>
    </row>
    <row r="53" spans="14:22" ht="16.5">
      <c r="N53" s="80"/>
      <c r="O53" s="80"/>
      <c r="P53" s="80"/>
      <c r="T53" s="80"/>
      <c r="U53" s="80"/>
      <c r="V53" s="80"/>
    </row>
    <row r="54" spans="14:22" ht="16.5">
      <c r="N54" s="80"/>
      <c r="O54" s="80"/>
      <c r="P54" s="80"/>
      <c r="T54" s="80"/>
      <c r="U54" s="80"/>
      <c r="V54" s="80"/>
    </row>
    <row r="55" spans="14:22" ht="16.5">
      <c r="N55" s="80"/>
      <c r="O55" s="80"/>
      <c r="P55" s="80"/>
      <c r="T55" s="80"/>
      <c r="U55" s="80"/>
      <c r="V55" s="80"/>
    </row>
    <row r="56" spans="14:22" ht="16.5">
      <c r="N56" s="80"/>
      <c r="O56" s="80"/>
      <c r="P56" s="80"/>
      <c r="T56" s="80"/>
      <c r="U56" s="80"/>
      <c r="V56" s="80"/>
    </row>
    <row r="57" spans="14:22" ht="16.5">
      <c r="N57" s="80"/>
      <c r="O57" s="80"/>
      <c r="P57" s="80"/>
      <c r="T57" s="80"/>
      <c r="U57" s="80"/>
      <c r="V57" s="80"/>
    </row>
    <row r="58" spans="14:22" ht="16.5">
      <c r="N58" s="80"/>
      <c r="O58" s="80"/>
      <c r="P58" s="80"/>
      <c r="T58" s="80"/>
      <c r="U58" s="80"/>
      <c r="V58" s="80"/>
    </row>
    <row r="59" spans="14:22" ht="16.5">
      <c r="N59" s="80"/>
      <c r="O59" s="80"/>
      <c r="P59" s="80"/>
      <c r="T59" s="80"/>
      <c r="U59" s="80"/>
      <c r="V59" s="80"/>
    </row>
    <row r="60" spans="14:22" ht="16.5">
      <c r="N60" s="80"/>
      <c r="O60" s="80"/>
      <c r="P60" s="80"/>
      <c r="T60" s="80"/>
      <c r="U60" s="80"/>
      <c r="V60" s="80"/>
    </row>
    <row r="61" spans="14:22" ht="16.5">
      <c r="N61" s="80"/>
      <c r="O61" s="80"/>
      <c r="P61" s="80"/>
      <c r="T61" s="80"/>
      <c r="U61" s="80"/>
      <c r="V61" s="80"/>
    </row>
    <row r="62" spans="14:22" ht="16.5">
      <c r="N62" s="80"/>
      <c r="O62" s="80"/>
      <c r="P62" s="80"/>
      <c r="T62" s="80"/>
      <c r="U62" s="80"/>
      <c r="V62" s="80"/>
    </row>
    <row r="63" spans="14:22" ht="16.5">
      <c r="N63" s="80"/>
      <c r="O63" s="80"/>
      <c r="P63" s="80"/>
      <c r="T63" s="80"/>
      <c r="U63" s="80"/>
      <c r="V63" s="80"/>
    </row>
    <row r="64" spans="14:22" ht="16.5">
      <c r="N64" s="80"/>
      <c r="O64" s="80"/>
      <c r="P64" s="80"/>
      <c r="T64" s="80"/>
      <c r="U64" s="80"/>
      <c r="V64" s="80"/>
    </row>
    <row r="65" spans="14:22" ht="16.5">
      <c r="N65" s="80"/>
      <c r="O65" s="80"/>
      <c r="P65" s="80"/>
      <c r="T65" s="80"/>
      <c r="U65" s="80"/>
      <c r="V65" s="80"/>
    </row>
    <row r="66" spans="14:22" ht="16.5">
      <c r="N66" s="80"/>
      <c r="O66" s="80"/>
      <c r="P66" s="80"/>
      <c r="T66" s="80"/>
      <c r="U66" s="80"/>
      <c r="V66" s="80"/>
    </row>
    <row r="67" spans="14:22" ht="16.5">
      <c r="N67" s="80"/>
      <c r="O67" s="80"/>
      <c r="P67" s="80"/>
      <c r="T67" s="80"/>
      <c r="U67" s="80"/>
      <c r="V67" s="80"/>
    </row>
    <row r="68" spans="14:22" ht="16.5">
      <c r="N68" s="80"/>
      <c r="O68" s="80"/>
      <c r="P68" s="80"/>
      <c r="T68" s="80"/>
      <c r="U68" s="80"/>
      <c r="V68" s="80"/>
    </row>
    <row r="69" spans="14:22" ht="16.5">
      <c r="N69" s="80"/>
      <c r="O69" s="80"/>
      <c r="P69" s="80"/>
      <c r="T69" s="80"/>
      <c r="U69" s="80"/>
      <c r="V69" s="80"/>
    </row>
    <row r="70" spans="14:22" ht="16.5">
      <c r="N70" s="80"/>
      <c r="O70" s="80"/>
      <c r="P70" s="80"/>
      <c r="T70" s="80"/>
      <c r="U70" s="80"/>
      <c r="V70" s="80"/>
    </row>
    <row r="71" spans="14:22" ht="16.5">
      <c r="N71" s="80"/>
      <c r="O71" s="80"/>
      <c r="P71" s="80"/>
      <c r="T71" s="80"/>
      <c r="U71" s="80"/>
      <c r="V71" s="80"/>
    </row>
    <row r="72" spans="14:22" ht="16.5">
      <c r="N72" s="80"/>
      <c r="O72" s="80"/>
      <c r="P72" s="80"/>
      <c r="T72" s="80"/>
      <c r="U72" s="80"/>
      <c r="V72" s="80"/>
    </row>
    <row r="73" spans="14:22" ht="16.5">
      <c r="N73" s="80"/>
      <c r="O73" s="80"/>
      <c r="P73" s="80"/>
      <c r="T73" s="80"/>
      <c r="U73" s="80"/>
      <c r="V73" s="80"/>
    </row>
    <row r="74" spans="14:22" ht="16.5">
      <c r="N74" s="80"/>
      <c r="O74" s="80"/>
      <c r="P74" s="80"/>
      <c r="T74" s="80"/>
      <c r="U74" s="80"/>
      <c r="V74" s="80"/>
    </row>
    <row r="75" spans="14:22" ht="16.5">
      <c r="N75" s="80"/>
      <c r="O75" s="80"/>
      <c r="P75" s="80"/>
      <c r="T75" s="80"/>
      <c r="U75" s="80"/>
      <c r="V75" s="80"/>
    </row>
    <row r="76" spans="14:22" ht="16.5">
      <c r="N76" s="80"/>
      <c r="O76" s="80"/>
      <c r="P76" s="80"/>
      <c r="T76" s="80"/>
      <c r="U76" s="80"/>
      <c r="V76" s="80"/>
    </row>
    <row r="77" spans="14:22" ht="16.5">
      <c r="N77" s="80"/>
      <c r="O77" s="80"/>
      <c r="P77" s="80"/>
      <c r="T77" s="80"/>
      <c r="U77" s="80"/>
      <c r="V77" s="80"/>
    </row>
    <row r="78" spans="14:22" ht="16.5">
      <c r="N78" s="80"/>
      <c r="O78" s="80"/>
      <c r="P78" s="80"/>
      <c r="T78" s="80"/>
      <c r="U78" s="80"/>
      <c r="V78" s="80"/>
    </row>
    <row r="79" spans="14:22" ht="16.5">
      <c r="N79" s="80"/>
      <c r="O79" s="80"/>
      <c r="P79" s="80"/>
      <c r="T79" s="80"/>
      <c r="U79" s="80"/>
      <c r="V79" s="80"/>
    </row>
    <row r="80" spans="14:22" ht="16.5">
      <c r="N80" s="80"/>
      <c r="O80" s="80"/>
      <c r="P80" s="80"/>
      <c r="T80" s="80"/>
      <c r="U80" s="80"/>
      <c r="V80" s="80"/>
    </row>
    <row r="81" spans="14:22" ht="16.5">
      <c r="N81" s="80"/>
      <c r="O81" s="80"/>
      <c r="P81" s="80"/>
      <c r="T81" s="80"/>
      <c r="U81" s="80"/>
      <c r="V81" s="80"/>
    </row>
    <row r="82" spans="14:22" ht="16.5">
      <c r="N82" s="80"/>
      <c r="O82" s="80"/>
      <c r="P82" s="80"/>
      <c r="T82" s="80"/>
      <c r="U82" s="80"/>
      <c r="V82" s="80"/>
    </row>
    <row r="83" spans="14:22" ht="16.5">
      <c r="N83" s="80"/>
      <c r="O83" s="80"/>
      <c r="P83" s="80"/>
      <c r="T83" s="80"/>
      <c r="U83" s="80"/>
      <c r="V83" s="80"/>
    </row>
    <row r="84" spans="14:22" ht="16.5">
      <c r="N84" s="80"/>
      <c r="O84" s="80"/>
      <c r="P84" s="80"/>
      <c r="T84" s="80"/>
      <c r="U84" s="80"/>
      <c r="V84" s="80"/>
    </row>
    <row r="85" spans="14:22" ht="16.5">
      <c r="N85" s="80"/>
      <c r="O85" s="80"/>
      <c r="P85" s="80"/>
      <c r="T85" s="80"/>
      <c r="U85" s="80"/>
      <c r="V85" s="80"/>
    </row>
    <row r="86" spans="14:22" ht="16.5">
      <c r="N86" s="80"/>
      <c r="O86" s="80"/>
      <c r="P86" s="80"/>
      <c r="T86" s="80"/>
      <c r="U86" s="80"/>
      <c r="V86" s="80"/>
    </row>
    <row r="87" spans="14:22" ht="16.5">
      <c r="N87" s="80"/>
      <c r="O87" s="80"/>
      <c r="P87" s="80"/>
      <c r="T87" s="80"/>
      <c r="U87" s="80"/>
      <c r="V87" s="80"/>
    </row>
    <row r="88" spans="14:22" ht="16.5">
      <c r="N88" s="80"/>
      <c r="O88" s="80"/>
      <c r="P88" s="80"/>
      <c r="T88" s="80"/>
      <c r="U88" s="80"/>
      <c r="V88" s="80"/>
    </row>
    <row r="89" spans="14:22" ht="16.5">
      <c r="N89" s="80"/>
      <c r="O89" s="80"/>
      <c r="P89" s="80"/>
      <c r="T89" s="80"/>
      <c r="U89" s="80"/>
      <c r="V89" s="80"/>
    </row>
    <row r="90" spans="14:22" ht="16.5">
      <c r="N90" s="80"/>
      <c r="O90" s="80"/>
      <c r="P90" s="80"/>
      <c r="T90" s="80"/>
      <c r="U90" s="80"/>
      <c r="V90" s="80"/>
    </row>
    <row r="91" spans="14:22" ht="16.5">
      <c r="N91" s="80"/>
      <c r="O91" s="80"/>
      <c r="P91" s="80"/>
      <c r="T91" s="80"/>
      <c r="U91" s="80"/>
      <c r="V91" s="80"/>
    </row>
    <row r="92" spans="14:22" ht="16.5">
      <c r="N92" s="80"/>
      <c r="O92" s="80"/>
      <c r="P92" s="80"/>
      <c r="T92" s="80"/>
      <c r="U92" s="80"/>
      <c r="V92" s="80"/>
    </row>
    <row r="93" spans="14:22" ht="16.5">
      <c r="N93" s="80"/>
      <c r="O93" s="80"/>
      <c r="P93" s="80"/>
      <c r="T93" s="80"/>
      <c r="U93" s="80"/>
      <c r="V93" s="80"/>
    </row>
    <row r="94" spans="14:22" ht="16.5">
      <c r="N94" s="80"/>
      <c r="O94" s="80"/>
      <c r="P94" s="80"/>
      <c r="T94" s="80"/>
      <c r="U94" s="80"/>
      <c r="V94" s="80"/>
    </row>
    <row r="95" spans="14:22" ht="16.5">
      <c r="N95" s="80"/>
      <c r="O95" s="80"/>
      <c r="P95" s="80"/>
      <c r="T95" s="80"/>
      <c r="U95" s="80"/>
      <c r="V95" s="80"/>
    </row>
    <row r="96" spans="14:22" ht="16.5">
      <c r="N96" s="80"/>
      <c r="O96" s="80"/>
      <c r="P96" s="80"/>
      <c r="T96" s="80"/>
      <c r="U96" s="80"/>
      <c r="V96" s="80"/>
    </row>
    <row r="97" spans="14:22" ht="16.5">
      <c r="N97" s="80"/>
      <c r="O97" s="80"/>
      <c r="P97" s="80"/>
      <c r="T97" s="80"/>
      <c r="U97" s="80"/>
      <c r="V97" s="80"/>
    </row>
    <row r="98" spans="14:22" ht="16.5">
      <c r="N98" s="80"/>
      <c r="O98" s="80"/>
      <c r="P98" s="80"/>
      <c r="T98" s="80"/>
      <c r="U98" s="80"/>
      <c r="V98" s="80"/>
    </row>
    <row r="99" spans="14:22" ht="16.5">
      <c r="N99" s="80"/>
      <c r="O99" s="80"/>
      <c r="P99" s="80"/>
      <c r="T99" s="80"/>
      <c r="U99" s="80"/>
      <c r="V99" s="80"/>
    </row>
    <row r="100" spans="14:22" ht="16.5">
      <c r="N100" s="80"/>
      <c r="O100" s="80"/>
      <c r="P100" s="80"/>
      <c r="T100" s="80"/>
      <c r="U100" s="80"/>
      <c r="V100" s="80"/>
    </row>
    <row r="101" spans="14:22" ht="16.5">
      <c r="N101" s="80"/>
      <c r="O101" s="80"/>
      <c r="P101" s="80"/>
      <c r="T101" s="80"/>
      <c r="U101" s="80"/>
      <c r="V101" s="80"/>
    </row>
    <row r="102" spans="14:22" ht="16.5">
      <c r="N102" s="80"/>
      <c r="O102" s="80"/>
      <c r="P102" s="80"/>
      <c r="T102" s="80"/>
      <c r="U102" s="80"/>
      <c r="V102" s="80"/>
    </row>
    <row r="103" spans="14:22" ht="16.5">
      <c r="N103" s="80"/>
      <c r="O103" s="80"/>
      <c r="P103" s="80"/>
      <c r="T103" s="80"/>
      <c r="U103" s="80"/>
      <c r="V103" s="80"/>
    </row>
    <row r="104" spans="14:22" ht="16.5">
      <c r="N104" s="80"/>
      <c r="O104" s="80"/>
      <c r="P104" s="80"/>
      <c r="T104" s="80"/>
      <c r="U104" s="80"/>
      <c r="V104" s="80"/>
    </row>
    <row r="105" spans="14:22" ht="16.5">
      <c r="N105" s="80"/>
      <c r="O105" s="80"/>
      <c r="P105" s="80"/>
      <c r="T105" s="80"/>
      <c r="U105" s="80"/>
      <c r="V105" s="80"/>
    </row>
    <row r="106" spans="14:22" ht="16.5">
      <c r="N106" s="80"/>
      <c r="O106" s="80"/>
      <c r="P106" s="80"/>
      <c r="T106" s="80"/>
      <c r="U106" s="80"/>
      <c r="V106" s="80"/>
    </row>
    <row r="107" spans="14:22" ht="16.5">
      <c r="N107" s="80"/>
      <c r="O107" s="80"/>
      <c r="P107" s="80"/>
      <c r="T107" s="80"/>
      <c r="U107" s="80"/>
      <c r="V107" s="80"/>
    </row>
    <row r="108" spans="14:22" ht="16.5">
      <c r="N108" s="80"/>
      <c r="O108" s="80"/>
      <c r="P108" s="80"/>
      <c r="T108" s="80"/>
      <c r="U108" s="80"/>
      <c r="V108" s="80"/>
    </row>
    <row r="109" spans="14:22" ht="16.5">
      <c r="N109" s="80"/>
      <c r="O109" s="80"/>
      <c r="P109" s="80"/>
      <c r="T109" s="80"/>
      <c r="U109" s="80"/>
      <c r="V109" s="80"/>
    </row>
    <row r="110" spans="14:22" ht="16.5">
      <c r="N110" s="80"/>
      <c r="O110" s="80"/>
      <c r="P110" s="80"/>
      <c r="T110" s="80"/>
      <c r="U110" s="80"/>
      <c r="V110" s="80"/>
    </row>
    <row r="111" spans="14:22" ht="16.5">
      <c r="N111" s="80"/>
      <c r="O111" s="80"/>
      <c r="P111" s="80"/>
      <c r="T111" s="80"/>
      <c r="U111" s="80"/>
      <c r="V111" s="80"/>
    </row>
    <row r="112" spans="14:22" ht="16.5">
      <c r="N112" s="80"/>
      <c r="O112" s="80"/>
      <c r="P112" s="80"/>
      <c r="T112" s="80"/>
      <c r="U112" s="80"/>
      <c r="V112" s="80"/>
    </row>
    <row r="113" spans="14:22" ht="16.5">
      <c r="N113" s="80"/>
      <c r="O113" s="80"/>
      <c r="P113" s="80"/>
      <c r="T113" s="80"/>
      <c r="U113" s="80"/>
      <c r="V113" s="80"/>
    </row>
    <row r="114" spans="14:22" ht="16.5">
      <c r="N114" s="80"/>
      <c r="O114" s="80"/>
      <c r="P114" s="80"/>
      <c r="T114" s="80"/>
      <c r="U114" s="80"/>
      <c r="V114" s="80"/>
    </row>
    <row r="115" spans="14:22" ht="16.5">
      <c r="N115" s="80"/>
      <c r="O115" s="80"/>
      <c r="P115" s="80"/>
      <c r="T115" s="80"/>
      <c r="U115" s="80"/>
      <c r="V115" s="80"/>
    </row>
    <row r="116" spans="14:22" ht="16.5">
      <c r="N116" s="80"/>
      <c r="O116" s="80"/>
      <c r="P116" s="80"/>
      <c r="T116" s="80"/>
      <c r="U116" s="80"/>
      <c r="V116" s="80"/>
    </row>
    <row r="117" spans="14:22" ht="16.5">
      <c r="N117" s="80"/>
      <c r="O117" s="80"/>
      <c r="P117" s="80"/>
      <c r="T117" s="80"/>
      <c r="U117" s="80"/>
      <c r="V117" s="80"/>
    </row>
    <row r="118" spans="14:22" ht="16.5">
      <c r="N118" s="80"/>
      <c r="O118" s="80"/>
      <c r="P118" s="80"/>
      <c r="T118" s="80"/>
      <c r="U118" s="80"/>
      <c r="V118" s="80"/>
    </row>
    <row r="119" spans="14:22" ht="16.5">
      <c r="N119" s="80"/>
      <c r="O119" s="80"/>
      <c r="P119" s="80"/>
      <c r="T119" s="80"/>
      <c r="U119" s="80"/>
      <c r="V119" s="80"/>
    </row>
    <row r="120" spans="14:22" ht="16.5">
      <c r="N120" s="80"/>
      <c r="O120" s="80"/>
      <c r="P120" s="80"/>
      <c r="T120" s="80"/>
      <c r="U120" s="80"/>
      <c r="V120" s="80"/>
    </row>
    <row r="121" spans="14:22" ht="16.5">
      <c r="N121" s="80"/>
      <c r="O121" s="80"/>
      <c r="P121" s="80"/>
      <c r="T121" s="80"/>
      <c r="U121" s="80"/>
      <c r="V121" s="80"/>
    </row>
    <row r="122" spans="14:22" ht="16.5">
      <c r="N122" s="80"/>
      <c r="O122" s="80"/>
      <c r="P122" s="80"/>
      <c r="T122" s="80"/>
      <c r="U122" s="80"/>
      <c r="V122" s="80"/>
    </row>
    <row r="123" spans="14:22" ht="16.5">
      <c r="N123" s="80"/>
      <c r="O123" s="80"/>
      <c r="P123" s="80"/>
      <c r="T123" s="80"/>
      <c r="U123" s="80"/>
      <c r="V123" s="80"/>
    </row>
    <row r="124" spans="14:22" ht="16.5">
      <c r="N124" s="80"/>
      <c r="O124" s="80"/>
      <c r="P124" s="80"/>
      <c r="T124" s="80"/>
      <c r="U124" s="80"/>
      <c r="V124" s="80"/>
    </row>
    <row r="125" spans="14:22" ht="16.5">
      <c r="N125" s="80"/>
      <c r="O125" s="80"/>
      <c r="P125" s="80"/>
      <c r="T125" s="80"/>
      <c r="U125" s="80"/>
      <c r="V125" s="80"/>
    </row>
    <row r="126" spans="14:22" ht="16.5">
      <c r="N126" s="80"/>
      <c r="O126" s="80"/>
      <c r="P126" s="80"/>
      <c r="T126" s="80"/>
      <c r="U126" s="80"/>
      <c r="V126" s="80"/>
    </row>
    <row r="127" spans="14:22" ht="16.5">
      <c r="N127" s="80"/>
      <c r="O127" s="80"/>
      <c r="P127" s="80"/>
      <c r="T127" s="80"/>
      <c r="U127" s="80"/>
      <c r="V127" s="80"/>
    </row>
    <row r="128" spans="14:22" ht="16.5">
      <c r="N128" s="80"/>
      <c r="O128" s="80"/>
      <c r="P128" s="80"/>
      <c r="T128" s="80"/>
      <c r="U128" s="80"/>
      <c r="V128" s="80"/>
    </row>
    <row r="129" spans="14:22" ht="16.5">
      <c r="N129" s="80"/>
      <c r="O129" s="80"/>
      <c r="P129" s="80"/>
      <c r="T129" s="80"/>
      <c r="U129" s="80"/>
      <c r="V129" s="80"/>
    </row>
    <row r="130" spans="14:22" ht="16.5">
      <c r="N130" s="80"/>
      <c r="O130" s="80"/>
      <c r="P130" s="80"/>
      <c r="T130" s="80"/>
      <c r="U130" s="80"/>
      <c r="V130" s="80"/>
    </row>
    <row r="131" spans="14:22" ht="16.5">
      <c r="N131" s="80"/>
      <c r="O131" s="80"/>
      <c r="P131" s="80"/>
      <c r="T131" s="80"/>
      <c r="U131" s="80"/>
      <c r="V131" s="80"/>
    </row>
    <row r="132" spans="14:22" ht="16.5">
      <c r="N132" s="80"/>
      <c r="O132" s="80"/>
      <c r="P132" s="80"/>
      <c r="T132" s="80"/>
      <c r="U132" s="80"/>
      <c r="V132" s="80"/>
    </row>
    <row r="133" spans="14:22" ht="16.5">
      <c r="N133" s="80"/>
      <c r="O133" s="80"/>
      <c r="P133" s="80"/>
      <c r="T133" s="80"/>
      <c r="U133" s="80"/>
      <c r="V133" s="80"/>
    </row>
    <row r="134" spans="14:22" ht="16.5">
      <c r="N134" s="80"/>
      <c r="O134" s="80"/>
      <c r="P134" s="80"/>
      <c r="T134" s="80"/>
      <c r="U134" s="80"/>
      <c r="V134" s="80"/>
    </row>
    <row r="135" spans="14:22" ht="16.5">
      <c r="N135" s="80"/>
      <c r="O135" s="80"/>
      <c r="P135" s="80"/>
      <c r="T135" s="80"/>
      <c r="U135" s="80"/>
      <c r="V135" s="80"/>
    </row>
    <row r="136" spans="14:22" ht="16.5">
      <c r="N136" s="80"/>
      <c r="O136" s="80"/>
      <c r="P136" s="80"/>
      <c r="T136" s="80"/>
      <c r="U136" s="80"/>
      <c r="V136" s="80"/>
    </row>
    <row r="137" spans="14:22" ht="16.5">
      <c r="N137" s="80"/>
      <c r="O137" s="80"/>
      <c r="P137" s="80"/>
      <c r="T137" s="80"/>
      <c r="U137" s="80"/>
      <c r="V137" s="80"/>
    </row>
    <row r="138" spans="14:22" ht="16.5">
      <c r="N138" s="80"/>
      <c r="O138" s="80"/>
      <c r="P138" s="80"/>
      <c r="T138" s="80"/>
      <c r="U138" s="80"/>
      <c r="V138" s="80"/>
    </row>
    <row r="139" spans="14:22" ht="16.5">
      <c r="N139" s="80"/>
      <c r="O139" s="80"/>
      <c r="P139" s="80"/>
      <c r="T139" s="80"/>
      <c r="U139" s="80"/>
      <c r="V139" s="80"/>
    </row>
    <row r="140" spans="14:22" ht="16.5">
      <c r="N140" s="80"/>
      <c r="O140" s="80"/>
      <c r="P140" s="80"/>
      <c r="T140" s="80"/>
      <c r="U140" s="80"/>
      <c r="V140" s="80"/>
    </row>
    <row r="141" spans="14:22" ht="16.5">
      <c r="N141" s="80"/>
      <c r="O141" s="80"/>
      <c r="P141" s="80"/>
      <c r="T141" s="80"/>
      <c r="U141" s="80"/>
      <c r="V141" s="80"/>
    </row>
    <row r="142" spans="14:22" ht="16.5">
      <c r="N142" s="80"/>
      <c r="O142" s="80"/>
      <c r="P142" s="80"/>
      <c r="T142" s="80"/>
      <c r="U142" s="80"/>
      <c r="V142" s="80"/>
    </row>
    <row r="143" spans="14:22" ht="16.5">
      <c r="N143" s="80"/>
      <c r="O143" s="80"/>
      <c r="P143" s="80"/>
      <c r="T143" s="80"/>
      <c r="U143" s="80"/>
      <c r="V143" s="80"/>
    </row>
    <row r="144" spans="14:22" ht="16.5">
      <c r="N144" s="80"/>
      <c r="O144" s="80"/>
      <c r="P144" s="80"/>
      <c r="T144" s="80"/>
      <c r="U144" s="80"/>
      <c r="V144" s="80"/>
    </row>
    <row r="145" spans="14:22" ht="16.5">
      <c r="N145" s="80"/>
      <c r="O145" s="80"/>
      <c r="P145" s="80"/>
      <c r="T145" s="80"/>
      <c r="U145" s="80"/>
      <c r="V145" s="80"/>
    </row>
    <row r="146" spans="14:22" ht="16.5">
      <c r="N146" s="80"/>
      <c r="O146" s="80"/>
      <c r="P146" s="80"/>
      <c r="T146" s="80"/>
      <c r="U146" s="80"/>
      <c r="V146" s="80"/>
    </row>
    <row r="147" spans="14:22" ht="16.5">
      <c r="N147" s="80"/>
      <c r="O147" s="80"/>
      <c r="P147" s="80"/>
      <c r="T147" s="80"/>
      <c r="U147" s="80"/>
      <c r="V147" s="80"/>
    </row>
    <row r="148" spans="14:22" ht="16.5">
      <c r="N148" s="80"/>
      <c r="O148" s="80"/>
      <c r="P148" s="80"/>
      <c r="T148" s="80"/>
      <c r="U148" s="80"/>
      <c r="V148" s="80"/>
    </row>
    <row r="149" spans="14:22" ht="16.5">
      <c r="N149" s="80"/>
      <c r="O149" s="80"/>
      <c r="P149" s="80"/>
      <c r="T149" s="80"/>
      <c r="U149" s="80"/>
      <c r="V149" s="80"/>
    </row>
    <row r="150" spans="14:22" ht="16.5">
      <c r="N150" s="80"/>
      <c r="O150" s="80"/>
      <c r="P150" s="80"/>
      <c r="T150" s="80"/>
      <c r="U150" s="80"/>
      <c r="V150" s="80"/>
    </row>
    <row r="151" spans="14:22" ht="16.5">
      <c r="N151" s="80"/>
      <c r="O151" s="80"/>
      <c r="P151" s="80"/>
      <c r="T151" s="80"/>
      <c r="U151" s="80"/>
      <c r="V151" s="80"/>
    </row>
    <row r="152" spans="14:22" ht="16.5">
      <c r="N152" s="80"/>
      <c r="O152" s="80"/>
      <c r="P152" s="80"/>
      <c r="T152" s="80"/>
      <c r="U152" s="80"/>
      <c r="V152" s="80"/>
    </row>
    <row r="153" spans="14:22" ht="16.5">
      <c r="N153" s="80"/>
      <c r="O153" s="80"/>
      <c r="P153" s="80"/>
      <c r="T153" s="80"/>
      <c r="U153" s="80"/>
      <c r="V153" s="80"/>
    </row>
    <row r="154" spans="14:22" ht="16.5">
      <c r="N154" s="80"/>
      <c r="O154" s="80"/>
      <c r="P154" s="80"/>
      <c r="T154" s="80"/>
      <c r="U154" s="80"/>
      <c r="V154" s="80"/>
    </row>
    <row r="155" spans="14:22" ht="16.5">
      <c r="N155" s="80"/>
      <c r="O155" s="80"/>
      <c r="P155" s="80"/>
      <c r="T155" s="80"/>
      <c r="U155" s="80"/>
      <c r="V155" s="80"/>
    </row>
    <row r="156" spans="14:22" ht="16.5">
      <c r="N156" s="80"/>
      <c r="O156" s="80"/>
      <c r="P156" s="80"/>
      <c r="T156" s="80"/>
      <c r="U156" s="80"/>
      <c r="V156" s="80"/>
    </row>
    <row r="157" spans="14:22" ht="16.5">
      <c r="N157" s="80"/>
      <c r="O157" s="80"/>
      <c r="P157" s="80"/>
      <c r="T157" s="80"/>
      <c r="U157" s="80"/>
      <c r="V157" s="80"/>
    </row>
    <row r="158" spans="14:22" ht="16.5">
      <c r="N158" s="80"/>
      <c r="O158" s="80"/>
      <c r="P158" s="80"/>
      <c r="T158" s="80"/>
      <c r="U158" s="80"/>
      <c r="V158" s="80"/>
    </row>
    <row r="159" spans="14:22" ht="16.5">
      <c r="N159" s="80"/>
      <c r="O159" s="80"/>
      <c r="P159" s="80"/>
      <c r="T159" s="80"/>
      <c r="U159" s="80"/>
      <c r="V159" s="80"/>
    </row>
    <row r="160" spans="14:22" ht="16.5">
      <c r="N160" s="80"/>
      <c r="O160" s="80"/>
      <c r="P160" s="80"/>
      <c r="T160" s="80"/>
      <c r="U160" s="80"/>
      <c r="V160" s="80"/>
    </row>
    <row r="161" spans="14:22" ht="16.5">
      <c r="N161" s="80"/>
      <c r="O161" s="80"/>
      <c r="P161" s="80"/>
      <c r="T161" s="80"/>
      <c r="U161" s="80"/>
      <c r="V161" s="80"/>
    </row>
    <row r="162" spans="14:22" ht="16.5">
      <c r="N162" s="80"/>
      <c r="O162" s="80"/>
      <c r="P162" s="80"/>
      <c r="T162" s="80"/>
      <c r="U162" s="80"/>
      <c r="V162" s="80"/>
    </row>
    <row r="163" spans="14:22" ht="16.5">
      <c r="N163" s="80"/>
      <c r="O163" s="80"/>
      <c r="P163" s="80"/>
      <c r="T163" s="80"/>
      <c r="U163" s="80"/>
      <c r="V163" s="80"/>
    </row>
    <row r="164" spans="14:22" ht="16.5">
      <c r="N164" s="80"/>
      <c r="O164" s="80"/>
      <c r="P164" s="80"/>
      <c r="T164" s="80"/>
      <c r="U164" s="80"/>
      <c r="V164" s="80"/>
    </row>
    <row r="165" spans="14:22" ht="16.5">
      <c r="N165" s="80"/>
      <c r="O165" s="80"/>
      <c r="P165" s="80"/>
      <c r="T165" s="80"/>
      <c r="U165" s="80"/>
      <c r="V165" s="80"/>
    </row>
    <row r="166" spans="14:22" ht="16.5">
      <c r="N166" s="80"/>
      <c r="O166" s="80"/>
      <c r="P166" s="80"/>
      <c r="T166" s="80"/>
      <c r="U166" s="80"/>
      <c r="V166" s="80"/>
    </row>
    <row r="167" spans="14:22" ht="16.5">
      <c r="N167" s="80"/>
      <c r="O167" s="80"/>
      <c r="P167" s="80"/>
      <c r="T167" s="80"/>
      <c r="U167" s="80"/>
      <c r="V167" s="80"/>
    </row>
    <row r="168" spans="14:22" ht="16.5">
      <c r="N168" s="80"/>
      <c r="O168" s="80"/>
      <c r="P168" s="80"/>
      <c r="T168" s="80"/>
      <c r="U168" s="80"/>
      <c r="V168" s="80"/>
    </row>
    <row r="169" spans="14:22" ht="16.5">
      <c r="N169" s="80"/>
      <c r="O169" s="80"/>
      <c r="P169" s="80"/>
      <c r="T169" s="80"/>
      <c r="U169" s="80"/>
      <c r="V169" s="80"/>
    </row>
    <row r="170" spans="14:22" ht="16.5">
      <c r="N170" s="80"/>
      <c r="O170" s="80"/>
      <c r="P170" s="80"/>
      <c r="T170" s="80"/>
      <c r="U170" s="80"/>
      <c r="V170" s="80"/>
    </row>
    <row r="171" spans="14:22" ht="16.5">
      <c r="N171" s="80"/>
      <c r="O171" s="80"/>
      <c r="P171" s="80"/>
      <c r="T171" s="80"/>
      <c r="U171" s="80"/>
      <c r="V171" s="80"/>
    </row>
    <row r="172" spans="14:22" ht="16.5">
      <c r="N172" s="80"/>
      <c r="O172" s="80"/>
      <c r="P172" s="80"/>
      <c r="T172" s="80"/>
      <c r="U172" s="80"/>
      <c r="V172" s="80"/>
    </row>
    <row r="173" spans="14:22" ht="16.5">
      <c r="N173" s="80"/>
      <c r="O173" s="80"/>
      <c r="P173" s="80"/>
      <c r="T173" s="80"/>
      <c r="U173" s="80"/>
      <c r="V173" s="80"/>
    </row>
    <row r="174" spans="14:22" ht="16.5">
      <c r="N174" s="80"/>
      <c r="O174" s="80"/>
      <c r="P174" s="80"/>
      <c r="T174" s="80"/>
      <c r="U174" s="80"/>
      <c r="V174" s="80"/>
    </row>
    <row r="175" spans="14:22" ht="16.5">
      <c r="N175" s="80"/>
      <c r="O175" s="80"/>
      <c r="P175" s="80"/>
      <c r="T175" s="80"/>
      <c r="U175" s="80"/>
      <c r="V175" s="80"/>
    </row>
    <row r="176" spans="14:22" ht="16.5">
      <c r="N176" s="80"/>
      <c r="O176" s="80"/>
      <c r="P176" s="80"/>
      <c r="T176" s="80"/>
      <c r="U176" s="80"/>
      <c r="V176" s="80"/>
    </row>
    <row r="177" spans="14:22" ht="16.5">
      <c r="N177" s="80"/>
      <c r="O177" s="80"/>
      <c r="P177" s="80"/>
      <c r="T177" s="80"/>
      <c r="U177" s="80"/>
      <c r="V177" s="80"/>
    </row>
    <row r="178" spans="14:22" ht="16.5">
      <c r="N178" s="80"/>
      <c r="O178" s="80"/>
      <c r="P178" s="80"/>
      <c r="T178" s="80"/>
      <c r="U178" s="80"/>
      <c r="V178" s="80"/>
    </row>
    <row r="179" spans="14:22" ht="16.5">
      <c r="N179" s="80"/>
      <c r="O179" s="80"/>
      <c r="P179" s="80"/>
      <c r="T179" s="80"/>
      <c r="U179" s="80"/>
      <c r="V179" s="80"/>
    </row>
    <row r="180" spans="14:22" ht="16.5">
      <c r="N180" s="80"/>
      <c r="O180" s="80"/>
      <c r="P180" s="80"/>
      <c r="T180" s="80"/>
      <c r="U180" s="80"/>
      <c r="V180" s="80"/>
    </row>
    <row r="181" spans="14:22" ht="16.5">
      <c r="N181" s="80"/>
      <c r="O181" s="80"/>
      <c r="P181" s="80"/>
      <c r="T181" s="80"/>
      <c r="U181" s="80"/>
      <c r="V181" s="80"/>
    </row>
    <row r="182" spans="14:22" ht="16.5">
      <c r="N182" s="80"/>
      <c r="O182" s="80"/>
      <c r="P182" s="80"/>
      <c r="T182" s="80"/>
      <c r="U182" s="80"/>
      <c r="V182" s="80"/>
    </row>
    <row r="183" spans="14:22" ht="16.5">
      <c r="N183" s="80"/>
      <c r="O183" s="80"/>
      <c r="P183" s="80"/>
      <c r="T183" s="80"/>
      <c r="U183" s="80"/>
      <c r="V183" s="80"/>
    </row>
    <row r="184" spans="14:22" ht="16.5">
      <c r="N184" s="80"/>
      <c r="O184" s="80"/>
      <c r="P184" s="80"/>
      <c r="T184" s="80"/>
      <c r="U184" s="80"/>
      <c r="V184" s="80"/>
    </row>
    <row r="185" spans="14:22" ht="16.5">
      <c r="N185" s="80"/>
      <c r="O185" s="80"/>
      <c r="P185" s="80"/>
      <c r="T185" s="80"/>
      <c r="U185" s="80"/>
      <c r="V185" s="80"/>
    </row>
    <row r="186" spans="14:22" ht="16.5">
      <c r="N186" s="80"/>
      <c r="O186" s="80"/>
      <c r="P186" s="80"/>
      <c r="T186" s="80"/>
      <c r="U186" s="80"/>
      <c r="V186" s="80"/>
    </row>
    <row r="187" spans="14:22" ht="16.5">
      <c r="N187" s="80"/>
      <c r="O187" s="80"/>
      <c r="P187" s="80"/>
      <c r="T187" s="80"/>
      <c r="U187" s="80"/>
      <c r="V187" s="80"/>
    </row>
    <row r="188" spans="14:22" ht="16.5">
      <c r="N188" s="80"/>
      <c r="O188" s="80"/>
      <c r="P188" s="80"/>
      <c r="T188" s="80"/>
      <c r="U188" s="80"/>
      <c r="V188" s="80"/>
    </row>
    <row r="189" spans="14:22" ht="16.5">
      <c r="N189" s="80"/>
      <c r="O189" s="80"/>
      <c r="P189" s="80"/>
      <c r="T189" s="80"/>
      <c r="U189" s="80"/>
      <c r="V189" s="80"/>
    </row>
    <row r="190" spans="14:22" ht="16.5">
      <c r="N190" s="80"/>
      <c r="O190" s="80"/>
      <c r="P190" s="80"/>
      <c r="T190" s="80"/>
      <c r="U190" s="80"/>
      <c r="V190" s="80"/>
    </row>
    <row r="191" spans="14:22" ht="16.5">
      <c r="N191" s="80"/>
      <c r="O191" s="80"/>
      <c r="P191" s="80"/>
      <c r="T191" s="80"/>
      <c r="U191" s="80"/>
      <c r="V191" s="80"/>
    </row>
    <row r="192" spans="14:22" ht="16.5">
      <c r="N192" s="80"/>
      <c r="O192" s="80"/>
      <c r="P192" s="80"/>
      <c r="T192" s="80"/>
      <c r="U192" s="80"/>
      <c r="V192" s="80"/>
    </row>
    <row r="193" spans="14:22" ht="16.5">
      <c r="N193" s="80"/>
      <c r="O193" s="80"/>
      <c r="P193" s="80"/>
      <c r="T193" s="80"/>
      <c r="U193" s="80"/>
      <c r="V193" s="80"/>
    </row>
    <row r="194" spans="14:22" ht="16.5">
      <c r="N194" s="80"/>
      <c r="O194" s="80"/>
      <c r="P194" s="80"/>
      <c r="T194" s="80"/>
      <c r="U194" s="80"/>
      <c r="V194" s="80"/>
    </row>
    <row r="195" spans="14:22" ht="16.5">
      <c r="N195" s="80"/>
      <c r="O195" s="80"/>
      <c r="P195" s="80"/>
      <c r="T195" s="80"/>
      <c r="U195" s="80"/>
      <c r="V195" s="80"/>
    </row>
  </sheetData>
  <sheetProtection/>
  <mergeCells count="1">
    <mergeCell ref="C5:D5"/>
  </mergeCells>
  <printOptions/>
  <pageMargins left="0.7" right="0.7" top="0.75" bottom="0.75" header="0.3" footer="0.3"/>
  <pageSetup fitToHeight="0" fitToWidth="1" horizontalDpi="300" verticalDpi="300" orientation="landscape" paperSize="9" scale="49"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P21"/>
  <sheetViews>
    <sheetView showGridLines="0" zoomScalePageLayoutView="0" workbookViewId="0" topLeftCell="C3">
      <selection activeCell="H11" sqref="H11"/>
    </sheetView>
  </sheetViews>
  <sheetFormatPr defaultColWidth="9.00390625" defaultRowHeight="16.5"/>
  <cols>
    <col min="1" max="1" width="2.00390625" style="0" hidden="1" customWidth="1"/>
    <col min="2" max="2" width="10.75390625" style="0" hidden="1" customWidth="1"/>
    <col min="3" max="3" width="18.25390625" style="0" customWidth="1"/>
    <col min="4" max="4" width="26.00390625" style="0" bestFit="1" customWidth="1"/>
    <col min="5" max="7" width="2.375" style="0" hidden="1" customWidth="1"/>
    <col min="8" max="16" width="9.50390625" style="0" customWidth="1"/>
    <col min="17" max="17" width="4.00390625" style="0" customWidth="1"/>
  </cols>
  <sheetData>
    <row r="1" spans="1:4" ht="16.5" hidden="1">
      <c r="A1" s="101"/>
      <c r="B1" s="101"/>
      <c r="C1" s="101"/>
      <c r="D1" s="101"/>
    </row>
    <row r="2" spans="1:16" ht="16.5" hidden="1">
      <c r="A2" s="101"/>
      <c r="B2" s="101"/>
      <c r="C2" s="101"/>
      <c r="D2" s="101"/>
      <c r="H2" t="s">
        <v>227</v>
      </c>
      <c r="I2" t="s">
        <v>231</v>
      </c>
      <c r="J2" t="s">
        <v>235</v>
      </c>
      <c r="K2" t="s">
        <v>241</v>
      </c>
      <c r="L2" t="s">
        <v>245</v>
      </c>
      <c r="M2" t="s">
        <v>249</v>
      </c>
      <c r="N2" t="s">
        <v>250</v>
      </c>
      <c r="O2" t="s">
        <v>255</v>
      </c>
      <c r="P2" t="s">
        <v>342</v>
      </c>
    </row>
    <row r="3" spans="1:16" ht="78.75" customHeight="1">
      <c r="A3" s="101"/>
      <c r="B3" s="101"/>
      <c r="C3" s="475" t="s">
        <v>359</v>
      </c>
      <c r="D3" s="477" t="s">
        <v>364</v>
      </c>
      <c r="E3" s="478"/>
      <c r="F3" s="478"/>
      <c r="G3" s="478"/>
      <c r="H3" s="14" t="s">
        <v>78</v>
      </c>
      <c r="I3" s="14" t="s">
        <v>76</v>
      </c>
      <c r="J3" s="14" t="s">
        <v>72</v>
      </c>
      <c r="K3" s="14" t="s">
        <v>69</v>
      </c>
      <c r="L3" s="14" t="s">
        <v>65</v>
      </c>
      <c r="M3" s="14" t="s">
        <v>62</v>
      </c>
      <c r="N3" s="14" t="s">
        <v>60</v>
      </c>
      <c r="O3" s="14" t="s">
        <v>55</v>
      </c>
      <c r="P3" s="27" t="s">
        <v>139</v>
      </c>
    </row>
    <row r="4" spans="1:16" ht="303" thickBot="1">
      <c r="A4" s="101"/>
      <c r="B4" s="101"/>
      <c r="C4" s="132" t="s">
        <v>155</v>
      </c>
      <c r="D4" s="133" t="s">
        <v>153</v>
      </c>
      <c r="E4" s="134"/>
      <c r="F4" s="134"/>
      <c r="G4" s="134"/>
      <c r="H4" s="135" t="s">
        <v>77</v>
      </c>
      <c r="I4" s="135" t="s">
        <v>75</v>
      </c>
      <c r="J4" s="135" t="s">
        <v>71</v>
      </c>
      <c r="K4" s="135" t="s">
        <v>68</v>
      </c>
      <c r="L4" s="135" t="s">
        <v>64</v>
      </c>
      <c r="M4" s="136" t="s">
        <v>61</v>
      </c>
      <c r="N4" s="136" t="s">
        <v>59</v>
      </c>
      <c r="O4" s="135" t="s">
        <v>54</v>
      </c>
      <c r="P4" s="137" t="s">
        <v>145</v>
      </c>
    </row>
    <row r="5" spans="3:16" ht="6.75" customHeight="1" hidden="1">
      <c r="C5" s="25"/>
      <c r="D5" s="5"/>
      <c r="E5" s="5"/>
      <c r="F5" s="5"/>
      <c r="G5" s="5"/>
      <c r="H5" s="22"/>
      <c r="I5" s="22"/>
      <c r="J5" s="22"/>
      <c r="K5" s="22"/>
      <c r="L5" s="22"/>
      <c r="M5" s="131"/>
      <c r="N5" s="131"/>
      <c r="O5" s="22"/>
      <c r="P5" s="62"/>
    </row>
    <row r="6" spans="3:16" ht="6.75" customHeight="1" hidden="1">
      <c r="C6" s="25"/>
      <c r="D6" s="5"/>
      <c r="E6" s="5"/>
      <c r="F6" s="5"/>
      <c r="G6" s="5"/>
      <c r="H6" s="22"/>
      <c r="I6" s="22"/>
      <c r="J6" s="23"/>
      <c r="K6" s="23"/>
      <c r="L6" s="23"/>
      <c r="M6" s="24"/>
      <c r="N6" s="24"/>
      <c r="O6" s="23"/>
      <c r="P6" s="62"/>
    </row>
    <row r="7" spans="3:16" ht="6.75" customHeight="1" hidden="1">
      <c r="C7" s="25"/>
      <c r="D7" s="5"/>
      <c r="E7" s="5"/>
      <c r="F7" s="5"/>
      <c r="G7" s="5"/>
      <c r="H7" s="22"/>
      <c r="I7" s="22"/>
      <c r="J7" s="23"/>
      <c r="K7" s="23"/>
      <c r="L7" s="23"/>
      <c r="M7" s="24"/>
      <c r="N7" s="24"/>
      <c r="O7" s="23"/>
      <c r="P7" s="62"/>
    </row>
    <row r="8" spans="3:16" ht="6.75" customHeight="1" hidden="1">
      <c r="C8" s="25"/>
      <c r="D8" s="5"/>
      <c r="E8" s="5"/>
      <c r="F8" s="5"/>
      <c r="G8" s="5"/>
      <c r="H8" s="22"/>
      <c r="I8" s="22"/>
      <c r="J8" s="23"/>
      <c r="K8" s="23"/>
      <c r="L8" s="23"/>
      <c r="M8" s="24"/>
      <c r="N8" s="24"/>
      <c r="O8" s="23"/>
      <c r="P8" s="62"/>
    </row>
    <row r="9" spans="3:16" ht="6.75" customHeight="1" hidden="1">
      <c r="C9" s="25"/>
      <c r="D9" s="5"/>
      <c r="E9" s="5"/>
      <c r="F9" s="5"/>
      <c r="G9" s="5"/>
      <c r="H9" s="22"/>
      <c r="I9" s="22"/>
      <c r="J9" s="23"/>
      <c r="K9" s="23"/>
      <c r="L9" s="23"/>
      <c r="M9" s="24"/>
      <c r="N9" s="24"/>
      <c r="O9" s="23"/>
      <c r="P9" s="62"/>
    </row>
    <row r="10" spans="3:16" ht="6.75" customHeight="1" hidden="1">
      <c r="C10" s="25"/>
      <c r="D10" s="5"/>
      <c r="E10" s="5"/>
      <c r="F10" s="5"/>
      <c r="G10" s="5"/>
      <c r="H10" s="22"/>
      <c r="I10" s="22"/>
      <c r="J10" s="23"/>
      <c r="K10" s="23"/>
      <c r="L10" s="23"/>
      <c r="M10" s="24"/>
      <c r="N10" s="24"/>
      <c r="O10" s="23"/>
      <c r="P10" s="62"/>
    </row>
    <row r="11" spans="2:16" ht="16.5">
      <c r="B11" t="s">
        <v>335</v>
      </c>
      <c r="C11" s="411" t="s">
        <v>129</v>
      </c>
      <c r="D11" s="240" t="s">
        <v>130</v>
      </c>
      <c r="E11" s="418"/>
      <c r="F11" s="418"/>
      <c r="G11" s="418"/>
      <c r="H11" s="176"/>
      <c r="I11" s="176"/>
      <c r="J11" s="176"/>
      <c r="K11" s="176"/>
      <c r="L11" s="176"/>
      <c r="M11" s="176"/>
      <c r="N11" s="176"/>
      <c r="O11" s="176"/>
      <c r="P11" s="177"/>
    </row>
    <row r="12" spans="2:16" ht="16.5">
      <c r="B12" t="s">
        <v>336</v>
      </c>
      <c r="C12" s="412" t="s">
        <v>131</v>
      </c>
      <c r="D12" s="242" t="s">
        <v>132</v>
      </c>
      <c r="E12" s="419"/>
      <c r="F12" s="419"/>
      <c r="G12" s="419"/>
      <c r="H12" s="155"/>
      <c r="I12" s="155"/>
      <c r="J12" s="155"/>
      <c r="K12" s="155"/>
      <c r="L12" s="155"/>
      <c r="M12" s="155"/>
      <c r="N12" s="155"/>
      <c r="O12" s="155"/>
      <c r="P12" s="159"/>
    </row>
    <row r="13" spans="2:16" ht="17.25" thickBot="1">
      <c r="B13" t="s">
        <v>337</v>
      </c>
      <c r="C13" s="413" t="s">
        <v>133</v>
      </c>
      <c r="D13" s="241" t="s">
        <v>134</v>
      </c>
      <c r="E13" s="420"/>
      <c r="F13" s="420"/>
      <c r="G13" s="420"/>
      <c r="H13" s="201"/>
      <c r="I13" s="201"/>
      <c r="J13" s="201"/>
      <c r="K13" s="201"/>
      <c r="L13" s="201"/>
      <c r="M13" s="201"/>
      <c r="N13" s="201"/>
      <c r="O13" s="201"/>
      <c r="P13" s="207"/>
    </row>
    <row r="14" spans="2:16" ht="17.25" thickBot="1">
      <c r="B14" s="236" t="s">
        <v>338</v>
      </c>
      <c r="C14" s="237" t="s">
        <v>135</v>
      </c>
      <c r="D14" s="245" t="s">
        <v>379</v>
      </c>
      <c r="E14" s="421"/>
      <c r="F14" s="421"/>
      <c r="G14" s="421"/>
      <c r="H14" s="201"/>
      <c r="I14" s="201"/>
      <c r="J14" s="201"/>
      <c r="K14" s="201"/>
      <c r="L14" s="201"/>
      <c r="M14" s="201"/>
      <c r="N14" s="201"/>
      <c r="O14" s="201"/>
      <c r="P14" s="505">
        <v>124630063.14</v>
      </c>
    </row>
    <row r="15" spans="2:16" ht="3.75" customHeight="1">
      <c r="B15" s="236"/>
      <c r="C15" s="111"/>
      <c r="D15" s="246"/>
      <c r="E15" s="421"/>
      <c r="F15" s="421"/>
      <c r="G15" s="421"/>
      <c r="H15" s="268"/>
      <c r="I15" s="269"/>
      <c r="J15" s="269"/>
      <c r="K15" s="269"/>
      <c r="L15" s="269"/>
      <c r="M15" s="270"/>
      <c r="N15" s="270"/>
      <c r="O15" s="270"/>
      <c r="P15" s="271"/>
    </row>
    <row r="16" spans="2:16" ht="16.5">
      <c r="B16" s="236"/>
      <c r="C16" s="467" t="s">
        <v>380</v>
      </c>
      <c r="D16" s="468"/>
      <c r="E16" s="422"/>
      <c r="F16" s="422"/>
      <c r="G16" s="422"/>
      <c r="H16" s="423"/>
      <c r="I16" s="424"/>
      <c r="J16" s="424"/>
      <c r="K16" s="424"/>
      <c r="L16" s="424"/>
      <c r="M16" s="423"/>
      <c r="N16" s="423"/>
      <c r="O16" s="423"/>
      <c r="P16" s="425"/>
    </row>
    <row r="17" spans="2:16" ht="16.5">
      <c r="B17" t="s">
        <v>339</v>
      </c>
      <c r="C17" s="469"/>
      <c r="D17" s="470" t="s">
        <v>378</v>
      </c>
      <c r="E17" s="243"/>
      <c r="F17" s="243"/>
      <c r="G17" s="243"/>
      <c r="H17" s="194"/>
      <c r="I17" s="194"/>
      <c r="J17" s="194"/>
      <c r="K17" s="194"/>
      <c r="L17" s="194"/>
      <c r="M17" s="194"/>
      <c r="N17" s="194"/>
      <c r="O17" s="194"/>
      <c r="P17" s="244"/>
    </row>
    <row r="18" spans="2:16" ht="16.5">
      <c r="B18" t="s">
        <v>340</v>
      </c>
      <c r="C18" s="471"/>
      <c r="D18" s="472" t="s">
        <v>377</v>
      </c>
      <c r="E18" s="239"/>
      <c r="F18" s="239"/>
      <c r="G18" s="239"/>
      <c r="H18" s="155"/>
      <c r="I18" s="155"/>
      <c r="J18" s="155"/>
      <c r="K18" s="155"/>
      <c r="L18" s="155"/>
      <c r="M18" s="196"/>
      <c r="N18" s="155"/>
      <c r="O18" s="197"/>
      <c r="P18" s="159"/>
    </row>
    <row r="19" spans="2:16" ht="17.25" thickBot="1">
      <c r="B19" t="s">
        <v>341</v>
      </c>
      <c r="C19" s="473"/>
      <c r="D19" s="474" t="s">
        <v>306</v>
      </c>
      <c r="E19" s="238"/>
      <c r="F19" s="238"/>
      <c r="G19" s="238"/>
      <c r="H19" s="201"/>
      <c r="I19" s="201"/>
      <c r="J19" s="201"/>
      <c r="K19" s="201"/>
      <c r="L19" s="201"/>
      <c r="M19" s="201"/>
      <c r="N19" s="201"/>
      <c r="O19" s="201"/>
      <c r="P19" s="207"/>
    </row>
    <row r="20" spans="8:16" ht="16.5">
      <c r="H20" s="57"/>
      <c r="I20" s="57"/>
      <c r="J20" s="57"/>
      <c r="K20" s="57"/>
      <c r="L20" s="57"/>
      <c r="M20" s="57"/>
      <c r="N20" s="57"/>
      <c r="O20" s="57"/>
      <c r="P20" s="57"/>
    </row>
    <row r="21" ht="16.5">
      <c r="C21" s="58" t="s">
        <v>140</v>
      </c>
    </row>
  </sheetData>
  <sheetProtection/>
  <printOptions/>
  <pageMargins left="0.7" right="0.7" top="0.75" bottom="0.75" header="0.3" footer="0.3"/>
  <pageSetup fitToHeight="0"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codeName="Sheet7"/>
  <dimension ref="B1:AU200"/>
  <sheetViews>
    <sheetView showGridLines="0" zoomScalePageLayoutView="0" workbookViewId="0" topLeftCell="A1">
      <selection activeCell="B1" sqref="B1"/>
    </sheetView>
  </sheetViews>
  <sheetFormatPr defaultColWidth="9.00390625" defaultRowHeight="16.5"/>
  <cols>
    <col min="1" max="1" width="5.125" style="58" customWidth="1"/>
    <col min="2" max="2" width="28.625" style="58" customWidth="1"/>
    <col min="3" max="3" width="9.00390625" style="58" customWidth="1"/>
    <col min="4" max="6" width="10.625" style="58" customWidth="1"/>
    <col min="7" max="7" width="9.00390625" style="58" customWidth="1"/>
    <col min="8" max="8" width="16.625" style="58" customWidth="1"/>
    <col min="9" max="9" width="9.00390625" style="58" customWidth="1"/>
    <col min="10" max="10" width="3.00390625" style="58" customWidth="1"/>
    <col min="11" max="11" width="14.00390625" style="58" bestFit="1" customWidth="1"/>
    <col min="12" max="12" width="9.00390625" style="58" customWidth="1"/>
    <col min="13" max="13" width="3.00390625" style="58" customWidth="1"/>
    <col min="14" max="14" width="20.375" style="58" bestFit="1" customWidth="1"/>
    <col min="15" max="15" width="9.00390625" style="58" customWidth="1"/>
    <col min="16" max="16" width="3.00390625" style="58" customWidth="1"/>
    <col min="17" max="17" width="13.875" style="58" bestFit="1" customWidth="1"/>
    <col min="18" max="18" width="9.00390625" style="58" customWidth="1"/>
    <col min="19" max="19" width="3.00390625" style="58" customWidth="1"/>
    <col min="20" max="20" width="14.125" style="58" bestFit="1" customWidth="1"/>
    <col min="21" max="21" width="9.00390625" style="58" customWidth="1"/>
    <col min="22" max="22" width="3.00390625" style="58" customWidth="1"/>
    <col min="23" max="23" width="14.125" style="58" bestFit="1" customWidth="1"/>
    <col min="24" max="24" width="9.00390625" style="58" customWidth="1"/>
    <col min="25" max="25" width="3.00390625" style="58" customWidth="1"/>
    <col min="26" max="26" width="14.00390625" style="58" bestFit="1" customWidth="1"/>
    <col min="27" max="27" width="9.00390625" style="58" customWidth="1"/>
    <col min="28" max="28" width="3.00390625" style="58" customWidth="1"/>
    <col min="29" max="29" width="20.375" style="58" bestFit="1" customWidth="1"/>
    <col min="30" max="31" width="9.00390625" style="58" customWidth="1"/>
    <col min="32" max="32" width="6.125" style="58" bestFit="1" customWidth="1"/>
    <col min="33" max="34" width="9.00390625" style="58" customWidth="1"/>
    <col min="35" max="35" width="6.25390625" style="58" bestFit="1" customWidth="1"/>
    <col min="36" max="37" width="9.00390625" style="58" customWidth="1"/>
    <col min="38" max="38" width="6.125" style="58" bestFit="1" customWidth="1"/>
    <col min="39" max="40" width="9.00390625" style="58" customWidth="1"/>
    <col min="41" max="41" width="6.00390625" style="58" bestFit="1" customWidth="1"/>
    <col min="42" max="43" width="9.00390625" style="58" customWidth="1"/>
    <col min="44" max="44" width="20.375" style="58" bestFit="1" customWidth="1"/>
    <col min="45" max="46" width="9.00390625" style="58" customWidth="1"/>
    <col min="47" max="47" width="6.25390625" style="58" bestFit="1" customWidth="1"/>
    <col min="48" max="16384" width="9.00390625" style="58" customWidth="1"/>
  </cols>
  <sheetData>
    <row r="1" spans="2:47" ht="15.75" customHeight="1">
      <c r="B1" s="71"/>
      <c r="C1" s="71"/>
      <c r="D1" s="71"/>
      <c r="E1" s="71"/>
      <c r="F1" s="71"/>
      <c r="G1" s="71"/>
      <c r="H1" s="90" t="s">
        <v>358</v>
      </c>
      <c r="I1" s="71"/>
      <c r="J1" s="71"/>
      <c r="K1" s="71"/>
      <c r="L1" s="71"/>
      <c r="M1" s="71"/>
      <c r="N1" s="90" t="s">
        <v>358</v>
      </c>
      <c r="O1" s="71"/>
      <c r="P1" s="71"/>
      <c r="Q1" s="71"/>
      <c r="R1" s="71"/>
      <c r="S1" s="71"/>
      <c r="T1" s="71"/>
      <c r="U1" s="71"/>
      <c r="V1" s="71"/>
      <c r="W1" s="71"/>
      <c r="X1" s="71"/>
      <c r="Y1" s="71"/>
      <c r="Z1" s="71"/>
      <c r="AA1" s="71"/>
      <c r="AB1" s="71"/>
      <c r="AC1" s="90" t="s">
        <v>358</v>
      </c>
      <c r="AD1" s="71"/>
      <c r="AE1" s="71"/>
      <c r="AF1" s="71"/>
      <c r="AG1" s="71"/>
      <c r="AH1" s="71"/>
      <c r="AI1" s="71"/>
      <c r="AJ1" s="71"/>
      <c r="AK1" s="71"/>
      <c r="AL1" s="71"/>
      <c r="AM1" s="71"/>
      <c r="AN1" s="71"/>
      <c r="AO1" s="71"/>
      <c r="AP1" s="71"/>
      <c r="AQ1" s="71"/>
      <c r="AR1" s="90" t="s">
        <v>358</v>
      </c>
      <c r="AS1" s="71"/>
      <c r="AT1" s="71"/>
      <c r="AU1" s="71"/>
    </row>
    <row r="2" spans="2:47" ht="15.75" customHeight="1">
      <c r="B2" s="72" t="s">
        <v>351</v>
      </c>
      <c r="C2" s="71"/>
      <c r="D2" s="71"/>
      <c r="E2" s="71"/>
      <c r="F2" s="71"/>
      <c r="G2" s="71"/>
      <c r="H2" s="72" t="s">
        <v>352</v>
      </c>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row>
    <row r="3" spans="2:47" ht="15.75" customHeight="1">
      <c r="B3" s="1289" t="s">
        <v>308</v>
      </c>
      <c r="C3" s="1291" t="s">
        <v>309</v>
      </c>
      <c r="D3" s="1291"/>
      <c r="E3" s="1291"/>
      <c r="F3" s="1291"/>
      <c r="G3" s="71"/>
      <c r="H3" s="73" t="s">
        <v>326</v>
      </c>
      <c r="I3" s="73"/>
      <c r="J3" s="73"/>
      <c r="K3" s="73" t="s">
        <v>328</v>
      </c>
      <c r="L3" s="73"/>
      <c r="M3" s="73"/>
      <c r="N3" s="73" t="s">
        <v>328</v>
      </c>
      <c r="O3" s="73"/>
      <c r="P3" s="73"/>
      <c r="Q3" s="73" t="s">
        <v>328</v>
      </c>
      <c r="R3" s="73"/>
      <c r="S3" s="73"/>
      <c r="T3" s="73" t="s">
        <v>331</v>
      </c>
      <c r="U3" s="73"/>
      <c r="V3" s="73"/>
      <c r="W3" s="73" t="s">
        <v>331</v>
      </c>
      <c r="X3" s="73"/>
      <c r="Y3" s="73"/>
      <c r="Z3" s="73" t="s">
        <v>331</v>
      </c>
      <c r="AA3" s="73"/>
      <c r="AB3" s="71"/>
      <c r="AC3" s="71"/>
      <c r="AD3" s="71"/>
      <c r="AE3" s="71"/>
      <c r="AF3" s="71"/>
      <c r="AG3" s="71"/>
      <c r="AH3" s="71"/>
      <c r="AI3" s="71"/>
      <c r="AJ3" s="71"/>
      <c r="AK3" s="71"/>
      <c r="AL3" s="71"/>
      <c r="AM3" s="71"/>
      <c r="AN3" s="71"/>
      <c r="AO3" s="71"/>
      <c r="AP3" s="71"/>
      <c r="AQ3" s="71"/>
      <c r="AR3" s="71"/>
      <c r="AS3" s="71"/>
      <c r="AT3" s="71"/>
      <c r="AU3" s="71"/>
    </row>
    <row r="4" spans="2:47" ht="15.75" customHeight="1">
      <c r="B4" s="1290"/>
      <c r="C4" s="1292"/>
      <c r="D4" s="1292"/>
      <c r="E4" s="1292"/>
      <c r="F4" s="1292"/>
      <c r="G4" s="71"/>
      <c r="H4" s="211" t="s">
        <v>327</v>
      </c>
      <c r="I4" s="211"/>
      <c r="J4" s="211"/>
      <c r="K4" s="211" t="s">
        <v>329</v>
      </c>
      <c r="L4" s="211"/>
      <c r="M4" s="211"/>
      <c r="N4" s="211" t="s">
        <v>330</v>
      </c>
      <c r="O4" s="211"/>
      <c r="P4" s="211"/>
      <c r="Q4" s="211" t="s">
        <v>344</v>
      </c>
      <c r="R4" s="211"/>
      <c r="S4" s="211"/>
      <c r="T4" s="211" t="s">
        <v>332</v>
      </c>
      <c r="U4" s="211"/>
      <c r="V4" s="211"/>
      <c r="W4" s="211" t="s">
        <v>346</v>
      </c>
      <c r="X4" s="211"/>
      <c r="Y4" s="211"/>
      <c r="Z4" s="211" t="s">
        <v>333</v>
      </c>
      <c r="AA4" s="211"/>
      <c r="AB4" s="71"/>
      <c r="AC4" s="71" t="s">
        <v>315</v>
      </c>
      <c r="AD4" s="71"/>
      <c r="AE4" s="71"/>
      <c r="AF4" s="71" t="s">
        <v>316</v>
      </c>
      <c r="AG4" s="71"/>
      <c r="AH4" s="71"/>
      <c r="AI4" s="71" t="s">
        <v>317</v>
      </c>
      <c r="AJ4" s="71"/>
      <c r="AK4" s="71"/>
      <c r="AL4" s="71" t="s">
        <v>318</v>
      </c>
      <c r="AM4" s="71"/>
      <c r="AN4" s="71"/>
      <c r="AO4" s="71" t="s">
        <v>319</v>
      </c>
      <c r="AP4" s="71"/>
      <c r="AQ4" s="71"/>
      <c r="AR4" s="71" t="s">
        <v>320</v>
      </c>
      <c r="AS4" s="71"/>
      <c r="AT4" s="71"/>
      <c r="AU4" s="71" t="s">
        <v>321</v>
      </c>
    </row>
    <row r="5" spans="2:47" ht="15.75" customHeight="1">
      <c r="B5" s="74" t="s">
        <v>343</v>
      </c>
      <c r="C5" s="75"/>
      <c r="D5" s="75"/>
      <c r="E5" s="75"/>
      <c r="F5" s="87"/>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row>
    <row r="6" spans="2:47" ht="15.75" customHeight="1">
      <c r="B6" s="76" t="s">
        <v>310</v>
      </c>
      <c r="C6" s="77"/>
      <c r="D6" s="77"/>
      <c r="E6" s="77"/>
      <c r="F6" s="88"/>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row>
    <row r="7" spans="2:47" ht="15.75" customHeight="1">
      <c r="B7" s="76" t="s">
        <v>311</v>
      </c>
      <c r="C7" s="77"/>
      <c r="D7" s="77"/>
      <c r="E7" s="77"/>
      <c r="F7" s="88"/>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row>
    <row r="8" spans="2:47" ht="15.75" customHeight="1">
      <c r="B8" s="76" t="s">
        <v>345</v>
      </c>
      <c r="C8" s="77"/>
      <c r="D8" s="77"/>
      <c r="E8" s="77"/>
      <c r="F8" s="88"/>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row>
    <row r="9" spans="2:47" ht="15.75" customHeight="1">
      <c r="B9" s="76" t="s">
        <v>312</v>
      </c>
      <c r="C9" s="77"/>
      <c r="D9" s="77"/>
      <c r="E9" s="77"/>
      <c r="F9" s="88"/>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row>
    <row r="10" spans="2:47" ht="15.75" customHeight="1">
      <c r="B10" s="78" t="s">
        <v>349</v>
      </c>
      <c r="C10" s="79"/>
      <c r="D10" s="79"/>
      <c r="E10" s="79"/>
      <c r="F10" s="89"/>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row>
    <row r="11" spans="2:47" ht="15.75" customHeight="1">
      <c r="B11" s="76" t="s">
        <v>350</v>
      </c>
      <c r="C11" s="77"/>
      <c r="D11" s="77"/>
      <c r="E11" s="77"/>
      <c r="F11" s="88"/>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row>
    <row r="12" spans="2:47" ht="15.75" customHeight="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row>
    <row r="13" spans="2:47" ht="15.75" customHeight="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row>
    <row r="14" spans="2:47" ht="15.75" customHeight="1">
      <c r="B14" s="72" t="s">
        <v>353</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row>
    <row r="15" spans="2:47" ht="15.75" customHeight="1">
      <c r="B15" s="1289" t="s">
        <v>314</v>
      </c>
      <c r="C15" s="1293" t="s">
        <v>313</v>
      </c>
      <c r="D15" s="1293"/>
      <c r="E15" s="1294" t="s">
        <v>324</v>
      </c>
      <c r="F15" s="1296" t="s">
        <v>325</v>
      </c>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row>
    <row r="16" spans="2:47" ht="15.75" customHeight="1">
      <c r="B16" s="1290"/>
      <c r="C16" s="67" t="s">
        <v>322</v>
      </c>
      <c r="D16" s="67" t="s">
        <v>323</v>
      </c>
      <c r="E16" s="1295"/>
      <c r="F16" s="1297"/>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row>
    <row r="17" spans="2:47" ht="15.75" customHeight="1">
      <c r="B17" s="68" t="s">
        <v>315</v>
      </c>
      <c r="C17" s="208"/>
      <c r="D17" s="208"/>
      <c r="E17" s="208"/>
      <c r="F17" s="208"/>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row>
    <row r="18" spans="2:47" ht="15.75" customHeight="1">
      <c r="B18" s="69" t="s">
        <v>316</v>
      </c>
      <c r="C18" s="209"/>
      <c r="D18" s="209"/>
      <c r="E18" s="209"/>
      <c r="F18" s="209"/>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row>
    <row r="19" spans="2:47" ht="15.75" customHeight="1">
      <c r="B19" s="69" t="s">
        <v>317</v>
      </c>
      <c r="C19" s="209"/>
      <c r="D19" s="209"/>
      <c r="E19" s="209"/>
      <c r="F19" s="209"/>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row>
    <row r="20" spans="2:47" ht="15.75" customHeight="1">
      <c r="B20" s="69" t="s">
        <v>318</v>
      </c>
      <c r="C20" s="209"/>
      <c r="D20" s="209"/>
      <c r="E20" s="209"/>
      <c r="F20" s="209"/>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row>
    <row r="21" spans="2:47" ht="15.75" customHeight="1">
      <c r="B21" s="69" t="s">
        <v>319</v>
      </c>
      <c r="C21" s="209"/>
      <c r="D21" s="209"/>
      <c r="E21" s="209"/>
      <c r="F21" s="209"/>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row>
    <row r="22" spans="2:47" ht="15.75" customHeight="1">
      <c r="B22" s="69" t="s">
        <v>320</v>
      </c>
      <c r="C22" s="209"/>
      <c r="D22" s="209"/>
      <c r="E22" s="209"/>
      <c r="F22" s="209"/>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row>
    <row r="23" spans="2:47" ht="15.75" customHeight="1">
      <c r="B23" s="70" t="s">
        <v>321</v>
      </c>
      <c r="C23" s="210"/>
      <c r="D23" s="210"/>
      <c r="E23" s="210"/>
      <c r="F23" s="210"/>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row>
    <row r="24" spans="2:47" ht="15.75" customHeight="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row>
    <row r="25" spans="2:47" ht="15.75" customHeight="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row>
    <row r="26" spans="2:47" ht="15.75" customHeight="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row>
    <row r="27" spans="2:47" ht="15.75" customHeight="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row>
    <row r="28" spans="2:47" ht="15.75" customHeight="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row>
    <row r="29" spans="2:47" ht="15.75" customHeight="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row>
    <row r="30" spans="2:47" ht="15.75" customHeight="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row>
    <row r="31" spans="2:47" ht="15.75" customHeight="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row>
    <row r="32" spans="2:47" ht="15.75" customHeight="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row>
    <row r="33" spans="2:47" ht="15.75" customHeight="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row>
    <row r="34" spans="2:47" ht="15.75" customHeight="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row>
    <row r="35" spans="2:47" ht="15.75" customHeight="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row>
    <row r="36" spans="2:47" ht="15.75" customHeight="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row>
    <row r="37" spans="2:47" ht="15.75" customHeight="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row>
    <row r="38" spans="2:47" ht="15.75" customHeight="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row>
    <row r="39" spans="2:47" ht="15.75" customHeight="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row>
    <row r="40" spans="2:47" ht="15.75" customHeight="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row>
    <row r="41" spans="2:47" ht="15.75" customHeight="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row>
    <row r="42" spans="2:47" ht="15.75" customHeight="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row>
    <row r="43" spans="2:47" ht="15.75" customHeight="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row>
    <row r="44" spans="2:47" ht="15.75" customHeight="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row>
    <row r="45" spans="2:47" ht="15.75" customHeight="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row>
    <row r="46" spans="2:47" ht="15.75" customHeight="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row>
    <row r="47" spans="2:47" ht="15.75" customHeight="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row>
    <row r="48" spans="2:47" ht="15.75" customHeight="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row>
    <row r="49" spans="2:47" ht="15.75" customHeight="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row>
    <row r="50" spans="2:47" ht="15.75" customHeight="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row>
    <row r="51" spans="2:47" ht="15.75" customHeight="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row>
    <row r="52" spans="2:47" ht="15.75" customHeight="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row>
    <row r="53" spans="2:47" ht="15.75" customHeight="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row>
    <row r="54" spans="2:47" ht="15.75" customHeight="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row>
    <row r="55" spans="2:47" ht="15.75" customHeight="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row>
    <row r="56" spans="2:47" ht="15.75" customHeight="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row>
    <row r="57" spans="2:47" ht="15.75" customHeight="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row>
    <row r="58" spans="2:47" ht="15.75" customHeight="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row>
    <row r="59" spans="2:47" ht="15.75" customHeight="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row>
    <row r="60" spans="2:47" ht="15.75" customHeight="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row>
    <row r="61" spans="2:47" ht="15.75" customHeight="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row>
    <row r="62" spans="2:47" ht="15.75" customHeight="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row>
    <row r="63" spans="2:47" ht="15.75" customHeight="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row>
    <row r="64" spans="2:47" ht="15.75" customHeight="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row>
    <row r="65" spans="2:47" ht="15.75" customHeight="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row>
    <row r="66" spans="2:47" ht="15.75" customHeight="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row>
    <row r="67" spans="2:47" ht="15.75" customHeight="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row>
    <row r="68" spans="2:47" ht="15.75" customHeight="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row>
    <row r="69" spans="2:47" ht="15.75" customHeight="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row>
    <row r="70" spans="2:47" ht="15.75" customHeight="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row>
    <row r="71" spans="2:47" ht="15.75" customHeight="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row>
    <row r="72" spans="2:47" ht="15.75" customHeight="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row>
    <row r="73" spans="2:47" ht="15.75" customHeight="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row>
    <row r="74" spans="2:47" ht="15.75" customHeight="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row>
    <row r="75" spans="2:47" ht="15.75" customHeight="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row>
    <row r="76" spans="2:47" ht="15.75" customHeight="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row>
    <row r="77" spans="2:47" ht="15.75" customHeight="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row>
    <row r="78" spans="2:47" ht="15.75" customHeight="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row>
    <row r="79" spans="2:47" ht="15.75" customHeight="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row>
    <row r="80" spans="2:47" ht="15.75" customHeight="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row>
    <row r="81" spans="2:47" ht="15.75" customHeight="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row>
    <row r="82" spans="2:47" ht="15.75" customHeight="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row>
    <row r="83" spans="2:47" ht="15.75" customHeight="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row>
    <row r="84" spans="2:47" ht="15.75" customHeight="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row>
    <row r="85" spans="2:47" ht="15.75" customHeight="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row>
    <row r="86" spans="2:47" ht="15.75" customHeight="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row>
    <row r="87" spans="2:47" ht="15.75" customHeight="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row>
    <row r="88" spans="2:47" ht="15.75" customHeight="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row>
    <row r="89" spans="2:47" ht="15.75" customHeight="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row>
    <row r="90" spans="2:47" ht="15.75" customHeight="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row>
    <row r="91" spans="2:47" ht="15.75" customHeight="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row>
    <row r="92" spans="2:47" ht="15.75" customHeight="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row>
    <row r="93" spans="2:47" ht="15.75" customHeight="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row>
    <row r="94" spans="2:47" ht="15.75" customHeight="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row>
    <row r="95" spans="2:47" ht="15.75" customHeight="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row>
    <row r="96" spans="2:47" ht="15.75" customHeight="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row>
    <row r="97" spans="2:47" ht="15.75" customHeight="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row>
    <row r="98" spans="2:47" ht="15.75" customHeight="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row>
    <row r="99" spans="2:47" ht="15.75" customHeight="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row>
    <row r="100" spans="2:47" ht="15.75" customHeight="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row>
    <row r="101" spans="2:47" ht="15.75" customHeight="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row>
    <row r="102" spans="2:47" ht="15.75" customHeight="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row>
    <row r="103" spans="2:47" ht="15.75" customHeight="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row>
    <row r="104" spans="2:47" ht="15.75" customHeight="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row>
    <row r="105" spans="2:47" ht="15.75" customHeight="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row>
    <row r="106" spans="2:47" ht="15.75" customHeight="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row>
    <row r="107" spans="2:47" ht="15.75" customHeight="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row>
    <row r="108" spans="2:47" ht="15.75" customHeight="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row>
    <row r="109" spans="2:47" ht="15.75" customHeight="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row>
    <row r="110" spans="2:47" ht="15.75" customHeight="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row>
    <row r="111" spans="2:47" ht="15.75" customHeight="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row>
    <row r="112" spans="2:47" ht="15.75" customHeight="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row>
    <row r="113" spans="2:47" ht="15.75" customHeight="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row>
    <row r="114" spans="2:47" ht="15.75" customHeight="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row>
    <row r="115" spans="2:47" ht="15.75" customHeight="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row>
    <row r="116" spans="2:47" ht="15.75" customHeight="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row>
    <row r="117" spans="2:47" ht="15.75" customHeight="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row>
    <row r="118" spans="2:47" ht="15.75" customHeight="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row>
    <row r="119" spans="2:47" ht="15.75" customHeight="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row>
    <row r="120" spans="2:47" ht="15.75" customHeight="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row>
    <row r="121" spans="2:47" ht="15.75" customHeight="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row>
    <row r="122" spans="2:47" ht="15.75" customHeight="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row>
    <row r="123" spans="2:47" ht="15.75" customHeight="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row>
    <row r="124" spans="2:47" ht="15.75" customHeight="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row>
    <row r="125" spans="2:47" ht="15.75" customHeight="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row>
    <row r="126" spans="2:47" ht="15.75" customHeight="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row>
    <row r="127" spans="2:47" ht="15.75" customHeight="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row>
    <row r="128" spans="2:47" ht="15.75" customHeight="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row>
    <row r="129" spans="2:47" ht="15.75" customHeight="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row>
    <row r="130" spans="2:47" ht="15.75" customHeight="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row>
    <row r="131" spans="2:47" ht="15.75" customHeight="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row>
    <row r="132" spans="2:47" ht="15.75" customHeight="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row>
    <row r="133" spans="2:47" ht="15.75" customHeight="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row>
    <row r="134" spans="2:47" ht="15.75" customHeight="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row>
    <row r="135" spans="2:47" ht="15.75" customHeight="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row>
    <row r="136" spans="2:47" ht="15.75" customHeight="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row>
    <row r="137" spans="2:47" ht="15.75" customHeight="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row>
    <row r="138" spans="2:47" ht="15.75" customHeight="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row>
    <row r="139" spans="2:47" ht="15.75" customHeight="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row>
    <row r="140" spans="2:47" ht="15.75" customHeight="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row>
    <row r="141" spans="2:47" ht="15.75" customHeight="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row>
    <row r="142" spans="2:47" ht="15.75" customHeight="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row>
    <row r="143" spans="2:47" ht="15.75" customHeight="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row>
    <row r="144" spans="2:47" ht="15.75" customHeight="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row>
    <row r="145" spans="2:47" ht="15.75" customHeight="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row>
    <row r="146" spans="2:47" ht="15.75" customHeight="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row>
    <row r="147" spans="2:47" ht="15.75" customHeight="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row>
    <row r="148" spans="2:47" ht="15.75" customHeight="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row>
    <row r="149" spans="2:47" ht="15.75" customHeight="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row>
    <row r="150" spans="2:47" ht="15.75" customHeight="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row>
    <row r="151" spans="2:47" ht="15.75" customHeight="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row>
    <row r="152" spans="2:47" ht="15.75" customHeight="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row>
    <row r="153" spans="2:47" ht="15.75" customHeight="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row>
    <row r="154" spans="2:47" ht="15.75" customHeight="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row>
    <row r="155" spans="2:47" ht="15.75" customHeight="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row>
    <row r="156" spans="2:47" ht="15.75" customHeight="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row>
    <row r="157" spans="2:47" ht="15.75" customHeight="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row>
    <row r="158" spans="2:47" ht="15.75" customHeight="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row>
    <row r="159" spans="2:47" ht="15.75" customHeight="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row>
    <row r="160" spans="2:47" ht="15.75" customHeight="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row>
    <row r="161" spans="2:47" ht="15.75" customHeight="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row>
    <row r="162" spans="2:47" ht="15.75" customHeight="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row>
    <row r="163" spans="2:47" ht="15.75" customHeight="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row>
    <row r="164" spans="2:47" ht="15.75" customHeight="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row>
    <row r="165" spans="2:47" ht="15.75" customHeight="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row>
    <row r="166" spans="2:47" ht="15.75" customHeight="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row>
    <row r="167" spans="2:47" ht="15.75" customHeight="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row>
    <row r="168" spans="2:47" ht="15.75" customHeight="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row>
    <row r="169" spans="2:47" ht="15.75" customHeight="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row>
    <row r="170" spans="2:47" ht="15.75" customHeight="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row>
    <row r="171" spans="2:47" ht="15.75" customHeight="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row>
    <row r="172" spans="2:47" ht="15.75" customHeight="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row>
    <row r="173" spans="2:47" ht="15.75" customHeight="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row>
    <row r="174" spans="2:47" ht="15.75" customHeight="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row>
    <row r="175" spans="2:47" ht="15.75" customHeight="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row>
    <row r="176" spans="2:47" ht="15.75" customHeight="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row>
    <row r="177" spans="2:47" ht="15.75" customHeight="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row>
    <row r="178" spans="2:47" ht="15.75" customHeight="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row>
    <row r="179" spans="2:47" ht="15.75" customHeight="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row>
    <row r="180" spans="2:47" ht="15.75" customHeight="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row>
    <row r="181" spans="2:47" ht="15.75" customHeight="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row>
    <row r="182" spans="2:47" ht="15.75" customHeight="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row>
    <row r="183" spans="2:47" ht="15.75" customHeight="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row>
    <row r="184" spans="2:47" ht="15.75" customHeight="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row>
    <row r="185" spans="2:47" ht="15.75" customHeight="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row>
    <row r="186" spans="2:47" ht="15.75" customHeight="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row>
    <row r="187" spans="2:47" ht="15.75" customHeight="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row>
    <row r="188" spans="2:47" ht="15.75" customHeight="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row>
    <row r="189" spans="2:47" ht="15.75" customHeight="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row>
    <row r="190" spans="2:47" ht="15.75" customHeight="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row>
    <row r="191" spans="2:47" ht="15.75" customHeight="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row>
    <row r="192" spans="2:47" ht="15.75" customHeight="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row>
    <row r="193" spans="2:47" ht="15.75" customHeight="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row>
    <row r="194" spans="2:47" ht="15.75" customHeight="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row>
    <row r="195" spans="2:47" ht="15.75" customHeight="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row>
    <row r="196" spans="2:47" ht="15.75" customHeight="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row>
    <row r="197" spans="2:47" ht="15.75" customHeight="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row>
    <row r="198" spans="2:47" ht="15.75" customHeight="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row>
    <row r="199" spans="2:47" ht="15.75" customHeight="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row>
    <row r="200" spans="2:47" ht="15.75" customHeight="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row>
  </sheetData>
  <sheetProtection/>
  <mergeCells count="6">
    <mergeCell ref="B3:B4"/>
    <mergeCell ref="C3:F4"/>
    <mergeCell ref="C15:D15"/>
    <mergeCell ref="B15:B16"/>
    <mergeCell ref="E15:E16"/>
    <mergeCell ref="F15:F16"/>
  </mergeCells>
  <hyperlinks>
    <hyperlink ref="B5" location="Report!H4" display="HC :  HCxHF vs HCxHP"/>
    <hyperlink ref="B6" location="Report!K4" display="HF :  HCxHF vs HPxHF"/>
    <hyperlink ref="B7" location="Report!N4" display="HF :  HCxHF vs HFxFS"/>
    <hyperlink ref="B8" location="Report!Q4" display="HF :  HPxHF vs HFxFS"/>
    <hyperlink ref="B9" location="Report!T4" display="HP :  HCxHP vs HPxHF"/>
    <hyperlink ref="B10" location="Report!W4" display="HP :  HCxHP vs HPxFP"/>
    <hyperlink ref="B11" location="Report!Z4" display="HP :  HPxHF vs HPxFP"/>
    <hyperlink ref="B17" location="Report!AC3" display="Preliminary estimates"/>
    <hyperlink ref="B18" location="Report!AF3" display="HCxHF"/>
    <hyperlink ref="B19" location="Report!AI3" display="HCxHP"/>
    <hyperlink ref="B20" location="Report!AL3" display="HPxHF"/>
    <hyperlink ref="B21" location="Report!AO3" display="HFxFS"/>
    <hyperlink ref="B22" location="Report!AR3" display="HPxFP"/>
    <hyperlink ref="B23" location="Report!AU3" display="HKxHP"/>
    <hyperlink ref="H1" location="Report!A1" display="&lt;--- Beginning of the report"/>
    <hyperlink ref="N1" location="Report!A1" display="&lt;--- Beginning of the report"/>
    <hyperlink ref="AC1" location="Report!A1" display="&lt;--- Beginning of the report"/>
    <hyperlink ref="AR1" location="Report!A1" display="&lt;--- Beginning of the report"/>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Health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vanmosseveldc</dc:creator>
  <cp:keywords/>
  <dc:description/>
  <cp:lastModifiedBy>Azamat Umertayev</cp:lastModifiedBy>
  <cp:lastPrinted>2015-12-17T15:29:05Z</cp:lastPrinted>
  <dcterms:created xsi:type="dcterms:W3CDTF">2012-01-06T15:26:21Z</dcterms:created>
  <dcterms:modified xsi:type="dcterms:W3CDTF">2018-01-20T10:21:29Z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