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" windowWidth="12165" windowHeight="10035" tabRatio="880" activeTab="1"/>
  </bookViews>
  <sheets>
    <sheet name="FS-HF_sha" sheetId="38" r:id="rId1"/>
    <sheet name="HF-HC _sha" sheetId="37" r:id="rId2"/>
    <sheet name="HF-HP_sha" sheetId="32" r:id="rId3"/>
    <sheet name="HP-HC_sha" sheetId="36" r:id="rId4"/>
    <sheet name="ОУ" sheetId="67" state="hidden" r:id="rId5"/>
    <sheet name="ОДХ" sheetId="46" state="hidden" r:id="rId6"/>
    <sheet name="Розница ЛС" sheetId="47" state="hidden" r:id="rId7"/>
    <sheet name="4общий" sheetId="39" state="hidden" r:id="rId8"/>
    <sheet name="4больн" sheetId="40" state="hidden" r:id="rId9"/>
    <sheet name="4ОВП" sheetId="41" state="hidden" r:id="rId10"/>
    <sheet name="4СВП" sheetId="42" state="hidden" r:id="rId11"/>
    <sheet name="4стомат" sheetId="43" state="hidden" r:id="rId12"/>
    <sheet name="4 прочие" sheetId="44" state="hidden" r:id="rId13"/>
    <sheet name="1" sheetId="2" state="hidden" r:id="rId14"/>
    <sheet name="1общий" sheetId="48" state="hidden" r:id="rId15"/>
    <sheet name="1больн" sheetId="49" state="hidden" r:id="rId16"/>
    <sheet name="1ОВП" sheetId="50" state="hidden" r:id="rId17"/>
    <sheet name="1СВП" sheetId="51" state="hidden" r:id="rId18"/>
    <sheet name="1стомат" sheetId="52" state="hidden" r:id="rId19"/>
    <sheet name="1прочие" sheetId="53" state="hidden" r:id="rId20"/>
    <sheet name="2общий" sheetId="54" state="hidden" r:id="rId21"/>
    <sheet name="2больн" sheetId="55" state="hidden" r:id="rId22"/>
    <sheet name="2ОВП" sheetId="56" state="hidden" r:id="rId23"/>
    <sheet name="2СВП" sheetId="57" state="hidden" r:id="rId24"/>
    <sheet name="2стомат" sheetId="58" state="hidden" r:id="rId25"/>
    <sheet name="2прочие" sheetId="59" state="hidden" r:id="rId26"/>
    <sheet name="3больн" sheetId="60" state="hidden" r:id="rId27"/>
    <sheet name="3ОВП" sheetId="61" state="hidden" r:id="rId28"/>
    <sheet name="3СВП" sheetId="62" state="hidden" r:id="rId29"/>
    <sheet name="3стомат" sheetId="63" state="hidden" r:id="rId30"/>
    <sheet name="3прочие" sheetId="64" state="hidden" r:id="rId31"/>
    <sheet name="3общий" sheetId="65" state="hidden" r:id="rId32"/>
    <sheet name="Лист28" sheetId="66" state="hidden" r:id="rId33"/>
    <sheet name="ДХ1" sheetId="68" state="hidden" r:id="rId34"/>
  </sheets>
  <externalReferences>
    <externalReference r:id="rId35"/>
    <externalReference r:id="rId36"/>
    <externalReference r:id="rId37"/>
  </externalReferences>
  <definedNames>
    <definedName name="BuiltIn_Print_Titles">#N/A</definedName>
    <definedName name="BuiltIn_Print_Titles___0">#N/A</definedName>
    <definedName name="CountryList">[1]General!#REF!</definedName>
    <definedName name="CP">#REF!</definedName>
    <definedName name="FA">#REF!</definedName>
    <definedName name="FandP">#REF!</definedName>
    <definedName name="FS">#REF!</definedName>
    <definedName name="HTML_CodePage" hidden="1">9</definedName>
    <definedName name="HTML_Control" hidden="1">{"'02 (2)'!$A$1:$Y$27"}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документы\CHL2002\2002\MyHTML.htm"</definedName>
    <definedName name="HTML_Title" hidden="1">""</definedName>
    <definedName name="macro" localSheetId="4">#REF!</definedName>
    <definedName name="macro" localSheetId="6">#REF!</definedName>
    <definedName name="macro">#REF!</definedName>
    <definedName name="NA" localSheetId="4">#REF!</definedName>
    <definedName name="NA" localSheetId="6">#REF!</definedName>
    <definedName name="NA">#REF!</definedName>
    <definedName name="ratios" localSheetId="4">#REF!</definedName>
    <definedName name="ratios" localSheetId="6">#REF!</definedName>
    <definedName name="ratios">#REF!</definedName>
    <definedName name="TABLE" localSheetId="15">'1больн'!$A$8:$B$17</definedName>
    <definedName name="TABLE" localSheetId="14">'1общий'!$A$6:$B$15</definedName>
    <definedName name="TABLE" localSheetId="16">'1ОВП'!$A$5:$B$14</definedName>
    <definedName name="TABLE" localSheetId="19">'1прочие'!$A$5:$B$14</definedName>
    <definedName name="TABLE" localSheetId="17">'1СВП'!$A$5:$B$12</definedName>
    <definedName name="TABLE" localSheetId="18">'1стомат'!$A$5:$B$12</definedName>
    <definedName name="TABLE" localSheetId="21">'2больн'!$A$7:$B$16</definedName>
    <definedName name="TABLE" localSheetId="20">'2общий'!$A$5:$B$14</definedName>
    <definedName name="TABLE" localSheetId="22">'2ОВП'!$A$5:$B$14</definedName>
    <definedName name="TABLE" localSheetId="25">'2прочие'!$A$5:$B$12</definedName>
    <definedName name="TABLE" localSheetId="23">'2СВП'!$A$5:$B$12</definedName>
    <definedName name="TABLE" localSheetId="24">'2стомат'!$A$5:$B$12</definedName>
    <definedName name="TABLE" localSheetId="26">'3больн'!$A$7:$B$16</definedName>
    <definedName name="TABLE" localSheetId="31">'3общий'!$A$5:$B$14</definedName>
    <definedName name="TABLE" localSheetId="27">'3ОВП'!$A$5:$B$14</definedName>
    <definedName name="TABLE" localSheetId="30">'3прочие'!$A$5:$B$12</definedName>
    <definedName name="TABLE" localSheetId="28">'3СВП'!$A$5:$B$12</definedName>
    <definedName name="TABLE" localSheetId="29">'3стомат'!$A$5:$B$12</definedName>
    <definedName name="TABLE" localSheetId="12">'4 прочие'!$A$5:$B$12</definedName>
    <definedName name="TABLE" localSheetId="8">'4больн'!$A$7:$B$16</definedName>
    <definedName name="TABLE" localSheetId="7">'4общий'!$A$5:$B$14</definedName>
    <definedName name="TABLE" localSheetId="9">'4ОВП'!$A$5:$B$12</definedName>
    <definedName name="TABLE" localSheetId="10">'4СВП'!$A$5:$B$12</definedName>
    <definedName name="TABLE" localSheetId="11">'4стомат'!$A$5:$B$12</definedName>
    <definedName name="TABLE_2" localSheetId="15">'1больн'!$A$6:$F$7</definedName>
    <definedName name="TABLE_2" localSheetId="14">'1общий'!$A$4:$F$5</definedName>
    <definedName name="TABLE_2" localSheetId="16">'1ОВП'!$A$3:$F$4</definedName>
    <definedName name="TABLE_2" localSheetId="19">'1прочие'!$A$3:$F$4</definedName>
    <definedName name="TABLE_2" localSheetId="17">'1СВП'!$A$3:$F$4</definedName>
    <definedName name="TABLE_2" localSheetId="18">'1стомат'!$A$3:$F$4</definedName>
    <definedName name="TABLE_2" localSheetId="21">'2больн'!$A$5:$F$6</definedName>
    <definedName name="TABLE_2" localSheetId="20">'2общий'!$A$3:$F$4</definedName>
    <definedName name="TABLE_2" localSheetId="22">'2ОВП'!$A$3:$F$4</definedName>
    <definedName name="TABLE_2" localSheetId="25">'2прочие'!$A$3:$F$4</definedName>
    <definedName name="TABLE_2" localSheetId="23">'2СВП'!$A$3:$F$4</definedName>
    <definedName name="TABLE_2" localSheetId="24">'2стомат'!$A$3:$F$4</definedName>
    <definedName name="TABLE_2" localSheetId="26">'3больн'!$A$5:$F$6</definedName>
    <definedName name="TABLE_2" localSheetId="31">'3общий'!$A$3:$F$4</definedName>
    <definedName name="TABLE_2" localSheetId="27">'3ОВП'!$A$3:$F$4</definedName>
    <definedName name="TABLE_2" localSheetId="30">'3прочие'!$A$3:$F$4</definedName>
    <definedName name="TABLE_2" localSheetId="28">'3СВП'!$A$3:$F$4</definedName>
    <definedName name="TABLE_2" localSheetId="29">'3стомат'!$A$3:$F$4</definedName>
    <definedName name="TABLE_2" localSheetId="12">'4 прочие'!$A$3:$F$4</definedName>
    <definedName name="TABLE_2" localSheetId="8">'4больн'!$A$5:$F$6</definedName>
    <definedName name="TABLE_2" localSheetId="7">'4общий'!$A$3:$F$4</definedName>
    <definedName name="TABLE_2" localSheetId="9">'4ОВП'!$A$3:$F$4</definedName>
    <definedName name="TABLE_2" localSheetId="10">'4СВП'!$A$3:$F$4</definedName>
    <definedName name="TABLE_2" localSheetId="11">'4стомат'!$A$3:$F$4</definedName>
    <definedName name="tot">'[2]Analysis 1'!$B$77</definedName>
    <definedName name="_xlnm.Print_Titles" localSheetId="15">'1больн'!$7:$8</definedName>
    <definedName name="_xlnm.Print_Titles" localSheetId="14">'1общий'!$5:$6</definedName>
    <definedName name="_xlnm.Print_Titles" localSheetId="16">'1ОВП'!$3:$4</definedName>
    <definedName name="_xlnm.Print_Titles" localSheetId="19">'1прочие'!$4:$5</definedName>
    <definedName name="_xlnm.Print_Titles" localSheetId="17">'1СВП'!$3:$4</definedName>
    <definedName name="_xlnm.Print_Titles" localSheetId="18">'1стомат'!$4:$5</definedName>
    <definedName name="_xlnm.Print_Titles" localSheetId="21">'2больн'!$6:$7</definedName>
    <definedName name="_xlnm.Print_Titles" localSheetId="20">'2общий'!$4:$5</definedName>
    <definedName name="_xlnm.Print_Titles" localSheetId="22">'2ОВП'!$4:$5</definedName>
    <definedName name="_xlnm.Print_Titles" localSheetId="25">'2прочие'!$4:$5</definedName>
    <definedName name="_xlnm.Print_Titles" localSheetId="23">'2СВП'!$3:$4</definedName>
    <definedName name="_xlnm.Print_Titles" localSheetId="24">'2стомат'!$4:$5</definedName>
    <definedName name="_xlnm.Print_Titles" localSheetId="26">'3больн'!$6:$7</definedName>
    <definedName name="_xlnm.Print_Titles" localSheetId="31">'3общий'!$4:$5</definedName>
    <definedName name="_xlnm.Print_Titles" localSheetId="27">'3ОВП'!$4:$5</definedName>
    <definedName name="_xlnm.Print_Titles" localSheetId="30">'3прочие'!$4:$5</definedName>
    <definedName name="_xlnm.Print_Titles" localSheetId="28">'3СВП'!$3:$4</definedName>
    <definedName name="_xlnm.Print_Titles" localSheetId="29">'3стомат'!$4:$5</definedName>
    <definedName name="_xlnm.Print_Titles" localSheetId="12">'4 прочие'!$4:$5</definedName>
    <definedName name="_xlnm.Print_Titles" localSheetId="8">'4больн'!$6:$7</definedName>
    <definedName name="_xlnm.Print_Titles" localSheetId="7">'4общий'!$4:$5</definedName>
    <definedName name="_xlnm.Print_Titles" localSheetId="9">'4ОВП'!$4:$5</definedName>
    <definedName name="_xlnm.Print_Titles" localSheetId="10">'4СВП'!$3:$4</definedName>
    <definedName name="_xlnm.Print_Titles" localSheetId="11">'4стомат'!$4:$5</definedName>
    <definedName name="_xlnm.Print_Titles" localSheetId="4">ОУ!$1:$2</definedName>
    <definedName name="_xlnm.Print_Area" localSheetId="0">'FS-HF_sha'!$A$1:$R$16</definedName>
    <definedName name="_xlnm.Print_Area" localSheetId="1">'HF-HC _sha'!$A$1:$M$37</definedName>
    <definedName name="_xlnm.Print_Area" localSheetId="2">'HF-HP_sha'!$A$1:$M$32</definedName>
    <definedName name="_xlnm.Print_Area" localSheetId="3">'HP-HC_sha'!$A$1:$AK$22</definedName>
    <definedName name="_xlnm.Print_Area" localSheetId="6">'Розница ЛС'!$A$1:$N$65</definedName>
    <definedName name="С071" localSheetId="4">#REF!</definedName>
    <definedName name="С071" localSheetId="6">#REF!</definedName>
    <definedName name="С071">#REF!</definedName>
    <definedName name="стоимостьпол">[3]рстр_янв!$K$12,[3]рстр_янв!$S$12,[3]рстр_янв!$AA$12,[3]рстр_янв!$AI$12</definedName>
  </definedNames>
  <calcPr calcId="145621"/>
</workbook>
</file>

<file path=xl/calcChain.xml><?xml version="1.0" encoding="utf-8"?>
<calcChain xmlns="http://schemas.openxmlformats.org/spreadsheetml/2006/main">
  <c r="L5" i="36" l="1"/>
  <c r="L4" i="36"/>
  <c r="AK4" i="36" s="1"/>
  <c r="Y7" i="36"/>
  <c r="F7" i="36"/>
  <c r="AK7" i="36"/>
  <c r="X13" i="36"/>
  <c r="W14" i="36"/>
  <c r="W13" i="36" s="1"/>
  <c r="V14" i="36"/>
  <c r="V13" i="36" s="1"/>
  <c r="U13" i="36" s="1"/>
  <c r="AK13" i="36" s="1"/>
  <c r="H13" i="37" l="1"/>
  <c r="F13" i="37"/>
  <c r="C13" i="37"/>
  <c r="D22" i="36" l="1"/>
  <c r="E22" i="36"/>
  <c r="F22" i="36"/>
  <c r="G22" i="36"/>
  <c r="H22" i="36"/>
  <c r="I22" i="36"/>
  <c r="J22" i="36"/>
  <c r="K22" i="36"/>
  <c r="O22" i="36"/>
  <c r="R22" i="36"/>
  <c r="S22" i="36"/>
  <c r="T22" i="36"/>
  <c r="U22" i="36"/>
  <c r="V22" i="36"/>
  <c r="W22" i="36"/>
  <c r="X22" i="36"/>
  <c r="Y22" i="36"/>
  <c r="Z22" i="36"/>
  <c r="AA22" i="36"/>
  <c r="AB22" i="36"/>
  <c r="AC22" i="36"/>
  <c r="AD22" i="36"/>
  <c r="AE22" i="36"/>
  <c r="AF22" i="36"/>
  <c r="AG22" i="36"/>
  <c r="AH22" i="36"/>
  <c r="AI22" i="36"/>
  <c r="AJ22" i="36"/>
  <c r="C22" i="36"/>
  <c r="Q8" i="38"/>
  <c r="Q6" i="38" s="1"/>
  <c r="O6" i="38"/>
  <c r="L4" i="37"/>
  <c r="L30" i="37"/>
  <c r="M30" i="37" s="1"/>
  <c r="L33" i="37"/>
  <c r="L32" i="32"/>
  <c r="J32" i="32" s="1"/>
  <c r="H12" i="37" l="1"/>
  <c r="H4" i="37" s="1"/>
  <c r="F4" i="37" s="1"/>
  <c r="F12" i="37" l="1"/>
  <c r="H11" i="68"/>
  <c r="H9" i="68"/>
  <c r="H8" i="68"/>
  <c r="H6" i="68"/>
  <c r="E37" i="37"/>
  <c r="G37" i="37"/>
  <c r="H37" i="37"/>
  <c r="L37" i="37"/>
  <c r="F5" i="37"/>
  <c r="F37" i="37" s="1"/>
  <c r="M18" i="37"/>
  <c r="M19" i="37"/>
  <c r="M20" i="37"/>
  <c r="M31" i="37"/>
  <c r="M32" i="37"/>
  <c r="M34" i="37"/>
  <c r="M35" i="37"/>
  <c r="M36" i="37"/>
  <c r="R5" i="38"/>
  <c r="R6" i="38"/>
  <c r="R7" i="38"/>
  <c r="R8" i="38"/>
  <c r="R9" i="38"/>
  <c r="R11" i="38"/>
  <c r="R12" i="38"/>
  <c r="R13" i="38"/>
  <c r="R14" i="38"/>
  <c r="R15" i="38"/>
  <c r="I20" i="32"/>
  <c r="I19" i="32" s="1"/>
  <c r="I21" i="32"/>
  <c r="I8" i="37"/>
  <c r="I9" i="37"/>
  <c r="I10" i="37"/>
  <c r="M10" i="37" s="1"/>
  <c r="I11" i="37"/>
  <c r="M11" i="37" s="1"/>
  <c r="I12" i="37"/>
  <c r="I6" i="37"/>
  <c r="K13" i="37"/>
  <c r="K5" i="37"/>
  <c r="K37" i="37" s="1"/>
  <c r="J5" i="37"/>
  <c r="I5" i="37" s="1"/>
  <c r="I24" i="37"/>
  <c r="M24" i="37" s="1"/>
  <c r="I25" i="37"/>
  <c r="M25" i="37" s="1"/>
  <c r="I26" i="37"/>
  <c r="J29" i="37"/>
  <c r="I29" i="37" s="1"/>
  <c r="J28" i="37"/>
  <c r="I28" i="37" s="1"/>
  <c r="M28" i="37" s="1"/>
  <c r="H9" i="67"/>
  <c r="Q11" i="36" s="1"/>
  <c r="Q22" i="36" s="1"/>
  <c r="H6" i="67"/>
  <c r="H7" i="67"/>
  <c r="H8" i="67"/>
  <c r="G6" i="67"/>
  <c r="G7" i="67"/>
  <c r="G8" i="67"/>
  <c r="G9" i="67"/>
  <c r="N11" i="36" s="1"/>
  <c r="N22" i="36" s="1"/>
  <c r="F6" i="67"/>
  <c r="F7" i="67"/>
  <c r="F8" i="67"/>
  <c r="F9" i="67"/>
  <c r="P11" i="36" s="1"/>
  <c r="E6" i="67"/>
  <c r="E7" i="67"/>
  <c r="E8" i="67"/>
  <c r="E9" i="67"/>
  <c r="M11" i="36" s="1"/>
  <c r="D6" i="67"/>
  <c r="D7" i="67"/>
  <c r="D8" i="67"/>
  <c r="D9" i="67"/>
  <c r="H5" i="67"/>
  <c r="D5" i="67"/>
  <c r="D4" i="36" s="1"/>
  <c r="E5" i="67"/>
  <c r="B6" i="67"/>
  <c r="J14" i="37" s="1"/>
  <c r="B7" i="67"/>
  <c r="J16" i="37" s="1"/>
  <c r="I16" i="37" s="1"/>
  <c r="M16" i="37" s="1"/>
  <c r="B8" i="67"/>
  <c r="J15" i="37" s="1"/>
  <c r="I15" i="37" s="1"/>
  <c r="M15" i="37" s="1"/>
  <c r="B9" i="67"/>
  <c r="J23" i="37" s="1"/>
  <c r="I23" i="37" s="1"/>
  <c r="M23" i="37" s="1"/>
  <c r="B5" i="67"/>
  <c r="J7" i="37" s="1"/>
  <c r="I7" i="37" s="1"/>
  <c r="E10" i="67"/>
  <c r="G10" i="67"/>
  <c r="H10" i="67"/>
  <c r="G5" i="67"/>
  <c r="F10" i="67"/>
  <c r="F5" i="67"/>
  <c r="B17" i="67"/>
  <c r="B18" i="67"/>
  <c r="B16" i="67"/>
  <c r="E15" i="67" s="1"/>
  <c r="B12" i="67"/>
  <c r="B13" i="67"/>
  <c r="B14" i="67"/>
  <c r="B11" i="67"/>
  <c r="J22" i="37" s="1"/>
  <c r="I22" i="37" s="1"/>
  <c r="M22" i="37" s="1"/>
  <c r="H15" i="67"/>
  <c r="D22" i="48"/>
  <c r="C22" i="48"/>
  <c r="F20" i="48"/>
  <c r="E20" i="48"/>
  <c r="D20" i="48"/>
  <c r="C20" i="48"/>
  <c r="D17" i="48"/>
  <c r="C17" i="48"/>
  <c r="F14" i="48"/>
  <c r="E14" i="48"/>
  <c r="D14" i="48"/>
  <c r="C14" i="48"/>
  <c r="F3" i="37" l="1"/>
  <c r="M12" i="37"/>
  <c r="I14" i="37"/>
  <c r="M14" i="37" s="1"/>
  <c r="M6" i="36"/>
  <c r="F4" i="67"/>
  <c r="P6" i="36"/>
  <c r="P3" i="36" s="1"/>
  <c r="P22" i="36" s="1"/>
  <c r="G4" i="67"/>
  <c r="G3" i="67" s="1"/>
  <c r="I12" i="32" s="1"/>
  <c r="N6" i="36"/>
  <c r="J27" i="37"/>
  <c r="I27" i="37" s="1"/>
  <c r="M27" i="37" s="1"/>
  <c r="H4" i="67"/>
  <c r="L11" i="36" s="1"/>
  <c r="D4" i="67"/>
  <c r="E4" i="67"/>
  <c r="E3" i="67" s="1"/>
  <c r="I11" i="32" s="1"/>
  <c r="B10" i="67"/>
  <c r="F3" i="67"/>
  <c r="I14" i="32" s="1"/>
  <c r="D10" i="67"/>
  <c r="B15" i="67"/>
  <c r="H3" i="67"/>
  <c r="B4" i="67"/>
  <c r="I10" i="32" l="1"/>
  <c r="L6" i="36"/>
  <c r="AK6" i="36" s="1"/>
  <c r="M3" i="36"/>
  <c r="D3" i="67"/>
  <c r="B3" i="67"/>
  <c r="I3" i="32" l="1"/>
  <c r="L3" i="36"/>
  <c r="M22" i="36"/>
  <c r="AK3" i="36" l="1"/>
  <c r="AK22" i="36" s="1"/>
  <c r="L22" i="36"/>
  <c r="L4" i="47"/>
  <c r="H4" i="47"/>
  <c r="D26" i="32" l="1"/>
  <c r="D24" i="32" s="1"/>
  <c r="C25" i="32"/>
  <c r="C24" i="32" s="1"/>
  <c r="C32" i="32" s="1"/>
  <c r="D33" i="37"/>
  <c r="C33" i="37"/>
  <c r="M33" i="37" s="1"/>
  <c r="C21" i="37"/>
  <c r="M21" i="37" s="1"/>
  <c r="D21" i="37"/>
  <c r="D5" i="37"/>
  <c r="D37" i="37" s="1"/>
  <c r="C5" i="37" l="1"/>
  <c r="M24" i="32"/>
  <c r="D32" i="32"/>
  <c r="D4" i="38"/>
  <c r="M25" i="32"/>
  <c r="M19" i="32"/>
  <c r="M5" i="37" l="1"/>
  <c r="C37" i="37"/>
  <c r="D3" i="38"/>
  <c r="C3" i="38" s="1"/>
  <c r="R3" i="38" s="1"/>
  <c r="D16" i="38"/>
  <c r="C4" i="38"/>
  <c r="R4" i="38" s="1"/>
  <c r="C16" i="38" l="1"/>
  <c r="H3" i="37"/>
  <c r="D3" i="37"/>
  <c r="C3" i="37"/>
  <c r="H29" i="37"/>
  <c r="F29" i="37"/>
  <c r="M29" i="37" s="1"/>
  <c r="H26" i="37"/>
  <c r="J17" i="37"/>
  <c r="F26" i="37"/>
  <c r="C26" i="37"/>
  <c r="M26" i="37" s="1"/>
  <c r="D9" i="37"/>
  <c r="C9" i="37"/>
  <c r="M9" i="37" s="1"/>
  <c r="F6" i="37"/>
  <c r="D6" i="37"/>
  <c r="C6" i="37"/>
  <c r="M6" i="37" s="1"/>
  <c r="Q3" i="37"/>
  <c r="O3" i="37"/>
  <c r="I17" i="37" l="1"/>
  <c r="J13" i="37"/>
  <c r="I13" i="37" l="1"/>
  <c r="M13" i="37" s="1"/>
  <c r="J4" i="37"/>
  <c r="I18" i="32"/>
  <c r="I15" i="32" s="1"/>
  <c r="P10" i="38"/>
  <c r="M17" i="37"/>
  <c r="I4" i="37" l="1"/>
  <c r="J37" i="37"/>
  <c r="R10" i="38"/>
  <c r="R16" i="38" s="1"/>
  <c r="P16" i="38"/>
  <c r="I32" i="32"/>
  <c r="M32" i="32" s="1"/>
  <c r="M15" i="32"/>
  <c r="I37" i="37" l="1"/>
  <c r="M37" i="37" s="1"/>
  <c r="M38" i="37" s="1"/>
  <c r="M4" i="37"/>
  <c r="I3" i="37"/>
  <c r="M3" i="37" s="1"/>
</calcChain>
</file>

<file path=xl/comments1.xml><?xml version="1.0" encoding="utf-8"?>
<comments xmlns="http://schemas.openxmlformats.org/spreadsheetml/2006/main">
  <authors>
    <author>adzhartibaeva</author>
  </authors>
  <commentList>
    <comment ref="A34" authorId="0">
      <text>
        <r>
          <rPr>
            <b/>
            <sz val="9"/>
            <color indexed="81"/>
            <rFont val="Tahoma"/>
            <family val="2"/>
            <charset val="204"/>
          </rPr>
          <t>adzhartibaeva:</t>
        </r>
        <r>
          <rPr>
            <sz val="9"/>
            <color indexed="81"/>
            <rFont val="Tahoma"/>
            <family val="2"/>
            <charset val="204"/>
          </rPr>
          <t xml:space="preserve">
поменяла текст боковика как в сКУВТ</t>
        </r>
      </text>
    </comment>
  </commentList>
</comments>
</file>

<file path=xl/sharedStrings.xml><?xml version="1.0" encoding="utf-8"?>
<sst xmlns="http://schemas.openxmlformats.org/spreadsheetml/2006/main" count="2096" uniqueCount="515">
  <si>
    <t>III. ОПЕРАЦИОННОЕ САЛЬДО</t>
  </si>
  <si>
    <t>IV. ЧИСТОЕ БЮДЖЕТНОЕ КРЕДИТОВАНИЕ</t>
  </si>
  <si>
    <t>V. САЛЬДО ПО ОПЕРАЦИЯМ С ФИНАНСОВЫМИ АКТИВАМИ</t>
  </si>
  <si>
    <t>VI. ДЕФИЦИТ (ПРОФИЦИТ) БЮДЖЕТА</t>
  </si>
  <si>
    <t>VII. ФИНАНСИРОВАНИЕ ДЕФИЦИТА (ИСПОЛЬЗОВАНИЕ ПРОФИЦИТА) БЮДЖЕТА</t>
  </si>
  <si>
    <t>ДВИЖЕНИЕ ОСТАТКОВ БЮДЖЕТНЫХ СРЕДСТВ</t>
  </si>
  <si>
    <t>Остатки бюджетных средств на начало финансового года</t>
  </si>
  <si>
    <t>Остатки бюджетных средств на конец отчетного периода</t>
  </si>
  <si>
    <t>в том числе за счет внешних займов</t>
  </si>
  <si>
    <t>Местные органы государственного управления здравоохранением</t>
  </si>
  <si>
    <t>FS.1.1</t>
  </si>
  <si>
    <t>Больничные организации</t>
  </si>
  <si>
    <t>Больницы общего профиля</t>
  </si>
  <si>
    <t>Психиатрические больницы и больницы для лечения алкогольной или наркотической зависимости</t>
  </si>
  <si>
    <t>HP.1.3.1</t>
  </si>
  <si>
    <t>Инфекционная больница</t>
  </si>
  <si>
    <t>HP.2.1</t>
  </si>
  <si>
    <t>Дома ребенка</t>
  </si>
  <si>
    <t>HP.3</t>
  </si>
  <si>
    <t>Стоматологические поликлиники/кабинеты</t>
  </si>
  <si>
    <t>Кабинеты других специалистов</t>
  </si>
  <si>
    <t>Центры амбулаторного лечения</t>
  </si>
  <si>
    <t>HP.4.2</t>
  </si>
  <si>
    <t>HP.4.9</t>
  </si>
  <si>
    <t>Центральный орган</t>
  </si>
  <si>
    <t>HP.8.9</t>
  </si>
  <si>
    <t>Услуги лечения</t>
  </si>
  <si>
    <t>HC.1.1</t>
  </si>
  <si>
    <t>Медицинские услуги на стационарном уровне</t>
  </si>
  <si>
    <t>HC.1.2</t>
  </si>
  <si>
    <t>Лечение в дневном стационаре</t>
  </si>
  <si>
    <t>HC.1.3.1</t>
  </si>
  <si>
    <t>Основные медицинские услуги на амбулаторном уровне</t>
  </si>
  <si>
    <t>HC.1.3.2</t>
  </si>
  <si>
    <t>Амбулаторное стоматологическое лечение</t>
  </si>
  <si>
    <t>HC.1.3.3</t>
  </si>
  <si>
    <t>HC.2</t>
  </si>
  <si>
    <t>HC.2.1</t>
  </si>
  <si>
    <t>Реабилитация в стационаре</t>
  </si>
  <si>
    <t>HC.2.5</t>
  </si>
  <si>
    <t>HC.3</t>
  </si>
  <si>
    <t>Вспомогательные услуги</t>
  </si>
  <si>
    <t>HC.4.1</t>
  </si>
  <si>
    <t>HC.4.2</t>
  </si>
  <si>
    <t>Диагностические услуги</t>
  </si>
  <si>
    <t>HC.4.3</t>
  </si>
  <si>
    <t>HC.6.1</t>
  </si>
  <si>
    <t>HC.6.2</t>
  </si>
  <si>
    <t>HC.7.2</t>
  </si>
  <si>
    <t>ВСЕГО</t>
  </si>
  <si>
    <t xml:space="preserve">Средства из государственого бюджета </t>
  </si>
  <si>
    <t xml:space="preserve">HF.1 </t>
  </si>
  <si>
    <t>Схемы государственного финансирования и финансирования на основе обязательных отчисленией</t>
  </si>
  <si>
    <t xml:space="preserve">HF.1.1 </t>
  </si>
  <si>
    <t>Государственные схемы</t>
  </si>
  <si>
    <t xml:space="preserve">HF.2 </t>
  </si>
  <si>
    <t xml:space="preserve">Схемы добровольных медицинских взносов  </t>
  </si>
  <si>
    <t xml:space="preserve">HF.2.1 </t>
  </si>
  <si>
    <t>Схемы добровольного медицинского страхования</t>
  </si>
  <si>
    <t xml:space="preserve">HF.2.3 </t>
  </si>
  <si>
    <t>Схемы финансирования предприятий</t>
  </si>
  <si>
    <t xml:space="preserve">HF.3 </t>
  </si>
  <si>
    <t>Частные расходы домохозяйств</t>
  </si>
  <si>
    <t xml:space="preserve">HF.4 </t>
  </si>
  <si>
    <t xml:space="preserve">Международные схемы финансирования </t>
  </si>
  <si>
    <t xml:space="preserve">HF.4.2 </t>
  </si>
  <si>
    <t>Добровольные Схемы</t>
  </si>
  <si>
    <t xml:space="preserve">HF.4.2.2 </t>
  </si>
  <si>
    <t>Прочие схемы</t>
  </si>
  <si>
    <t xml:space="preserve">Благотворительность/Системы Международных неправительственных организаций </t>
  </si>
  <si>
    <t>HF.4.2.2.3</t>
  </si>
  <si>
    <t>Схемы включения (международные организации или посольства)</t>
  </si>
  <si>
    <t xml:space="preserve">HP.1 </t>
  </si>
  <si>
    <t xml:space="preserve">HP.1.1 </t>
  </si>
  <si>
    <t xml:space="preserve">HP.1.2 </t>
  </si>
  <si>
    <t xml:space="preserve">HP.1.3 </t>
  </si>
  <si>
    <t xml:space="preserve">HP.2 </t>
  </si>
  <si>
    <t xml:space="preserve">HP.2.9 </t>
  </si>
  <si>
    <t xml:space="preserve">HP.2.9.1 </t>
  </si>
  <si>
    <t xml:space="preserve">HP.3 </t>
  </si>
  <si>
    <t xml:space="preserve">HP.3.1 </t>
  </si>
  <si>
    <t xml:space="preserve">HP.3.2 </t>
  </si>
  <si>
    <t xml:space="preserve">HP.3.3 </t>
  </si>
  <si>
    <t xml:space="preserve">HP.3.4 </t>
  </si>
  <si>
    <t xml:space="preserve">HP.4 </t>
  </si>
  <si>
    <t xml:space="preserve">HP.4.1 </t>
  </si>
  <si>
    <t xml:space="preserve">HP.4.9 </t>
  </si>
  <si>
    <t xml:space="preserve">HP.5 </t>
  </si>
  <si>
    <t xml:space="preserve">HP.5.1 </t>
  </si>
  <si>
    <t xml:space="preserve">HP.5.9 </t>
  </si>
  <si>
    <t xml:space="preserve">HP.6 </t>
  </si>
  <si>
    <t xml:space="preserve">HP.7 </t>
  </si>
  <si>
    <t xml:space="preserve">HP.7.1 </t>
  </si>
  <si>
    <t>HP.7.1.1</t>
  </si>
  <si>
    <t>HP.7.1.2</t>
  </si>
  <si>
    <t>HP.7.3</t>
  </si>
  <si>
    <t xml:space="preserve">HP.8 </t>
  </si>
  <si>
    <t xml:space="preserve">HP.8.2 </t>
  </si>
  <si>
    <t xml:space="preserve">HP.9 </t>
  </si>
  <si>
    <t>Специализированные больницы (кроме психиатрических больниц для лечения алкогольной или наркотической зависимости)</t>
  </si>
  <si>
    <t>Учреждения длительного ухода</t>
  </si>
  <si>
    <t>Другие учреждения длительного ухода</t>
  </si>
  <si>
    <t>Поставщики амбулаторных медицинских услуг</t>
  </si>
  <si>
    <t>Лечебная практика</t>
  </si>
  <si>
    <t>Организации, предоставляющие дополнительные услуги</t>
  </si>
  <si>
    <t>Организации, предоставляющие услуги по транспортации пациентов и спасению жизни пациента в чрезвычайных ситуациях</t>
  </si>
  <si>
    <t>Медицинские и диагностические лаборатории</t>
  </si>
  <si>
    <t>Прочие организации, предоставляющие дополнительные услуги</t>
  </si>
  <si>
    <t>Поставщики и розничные продавцы медицинских товаров</t>
  </si>
  <si>
    <t>Аптеки</t>
  </si>
  <si>
    <t>Организации, реализующие прочую продукцию и прочие поставщики фармацевтических или медицинских товаров</t>
  </si>
  <si>
    <t>Организации, оказывающие профилактические услуги</t>
  </si>
  <si>
    <t xml:space="preserve">Организации управления здравоохранением </t>
  </si>
  <si>
    <t>Государственные учреждения управления здравоохранением</t>
  </si>
  <si>
    <t xml:space="preserve">Управление частного страхования здравоохранения </t>
  </si>
  <si>
    <t>Прочие сектора экономики</t>
  </si>
  <si>
    <t>Все прочие предприятия как организации, предоставляющие вторичную медицинскую помощь</t>
  </si>
  <si>
    <t>Остальной мир</t>
  </si>
  <si>
    <t xml:space="preserve">HC.1 </t>
  </si>
  <si>
    <t xml:space="preserve">HC.1.3 </t>
  </si>
  <si>
    <t>Амбулаторное лечение</t>
  </si>
  <si>
    <t>Специализированное амбулаторное лечение</t>
  </si>
  <si>
    <t>Реабилитационное лечение</t>
  </si>
  <si>
    <t>Восстановительное лечение и медицинская реабилитация в санитарно-курортных организациях</t>
  </si>
  <si>
    <t xml:space="preserve">HC.4 </t>
  </si>
  <si>
    <t>Транспортировка пациентов</t>
  </si>
  <si>
    <t xml:space="preserve">HC.5 </t>
  </si>
  <si>
    <t>Предоставление медицинских товаров</t>
  </si>
  <si>
    <t xml:space="preserve">HC.5.1 </t>
  </si>
  <si>
    <t>Фармацевтические и прочие медицинские товары недлительного пользования</t>
  </si>
  <si>
    <t xml:space="preserve">HC.5.2 </t>
  </si>
  <si>
    <t>Терапевтические приборы и прочие медицинские товары длительного пользования</t>
  </si>
  <si>
    <t xml:space="preserve">HC.6 </t>
  </si>
  <si>
    <t>Профилактические услуги</t>
  </si>
  <si>
    <t>Информационная, образовательная и консультационная программы</t>
  </si>
  <si>
    <t>Программы иммунизации</t>
  </si>
  <si>
    <t xml:space="preserve">HC.7 </t>
  </si>
  <si>
    <t xml:space="preserve">Администрирование, система здравоохранения и финансовое администрирование </t>
  </si>
  <si>
    <t xml:space="preserve">HC.7.1 </t>
  </si>
  <si>
    <t xml:space="preserve">Прочие организации, предостовляющие дополнительные услуги </t>
  </si>
  <si>
    <t>Учреждения длительного сестринского ухода</t>
  </si>
  <si>
    <t>Прочие предприятия</t>
  </si>
  <si>
    <t>HP.5.2</t>
  </si>
  <si>
    <t xml:space="preserve">Розничные торговцы и другие поставщики медицинских товаров длительного пользования и медицинских приспособлений  </t>
  </si>
  <si>
    <t>Лабораторные услуги</t>
  </si>
  <si>
    <t>Долгосрочный медицинский уход</t>
  </si>
  <si>
    <t>Администрирование финансирования здравоохранения</t>
  </si>
  <si>
    <t xml:space="preserve">  HF.4.2.2.1 </t>
  </si>
  <si>
    <t>HF.4.2</t>
  </si>
  <si>
    <t>FS.1.2</t>
  </si>
  <si>
    <t>FS.1.3</t>
  </si>
  <si>
    <t>FS.1.4</t>
  </si>
  <si>
    <t>FS.2</t>
  </si>
  <si>
    <t>FS.3</t>
  </si>
  <si>
    <t>FS.3.1</t>
  </si>
  <si>
    <t>FS.3.2</t>
  </si>
  <si>
    <t>FS.3.3</t>
  </si>
  <si>
    <t>FS.3.4</t>
  </si>
  <si>
    <t>FS.4</t>
  </si>
  <si>
    <t>FS.5</t>
  </si>
  <si>
    <t>FS.6.</t>
  </si>
  <si>
    <t>FS.7</t>
  </si>
  <si>
    <t>Государственные трансферты за определённые группы населения</t>
  </si>
  <si>
    <t>Субсидии</t>
  </si>
  <si>
    <t>Прочие трансферты из государственных внутренних доходов</t>
  </si>
  <si>
    <t>Трансферты, выделенные государством из доходов иностранного происхождения</t>
  </si>
  <si>
    <t>Взносы на социальное страхование</t>
  </si>
  <si>
    <t>Взносы работников на социальное страхование</t>
  </si>
  <si>
    <t>Взносы работодателей на социальное страхование</t>
  </si>
  <si>
    <t>Взносы самозанятых на социальное страхование</t>
  </si>
  <si>
    <t>Прочие взносы на на социальное страхование</t>
  </si>
  <si>
    <t>Обязательная предоплата (кроме FS.3)</t>
  </si>
  <si>
    <t>Добровольное страхование</t>
  </si>
  <si>
    <t>Прочие национальные доходы</t>
  </si>
  <si>
    <t>Прямые зарубежные трансферты</t>
  </si>
  <si>
    <t>HF.1.2/HF.1.3</t>
  </si>
  <si>
    <t>Схемы обязательного медицинского страхования на основе взносов/ОМСС</t>
  </si>
  <si>
    <t>HF.3.1</t>
  </si>
  <si>
    <t>Выплаты из кармана, за исключением разделения затрат</t>
  </si>
  <si>
    <t>HF.3.2</t>
  </si>
  <si>
    <t>Разделение затрат с плательщиками, являющимися третьей стороной</t>
  </si>
  <si>
    <t>HF.4.1</t>
  </si>
  <si>
    <t>Обязательные схемы (нерезидентские)</t>
  </si>
  <si>
    <t>HC.1+HC.2</t>
  </si>
  <si>
    <t>Лечение и реабилитационные услуги</t>
  </si>
  <si>
    <t>HC.1.1+HC.2.1</t>
  </si>
  <si>
    <t>Медицинские услуги и реабилитационное лечение на стационарном уровне</t>
  </si>
  <si>
    <t>HC.1.2+HC.2.2</t>
  </si>
  <si>
    <t>Лечение и реабилитационные услуги в дневном стационаре</t>
  </si>
  <si>
    <t>HC.1.3+HC.2.3</t>
  </si>
  <si>
    <t>Амбулаторная лечебная и реабилитационная помощь</t>
  </si>
  <si>
    <t>HC.1.3.9</t>
  </si>
  <si>
    <t>Прочие иные виды амбулаторных лечебных услуг, не поименованные отдельно</t>
  </si>
  <si>
    <t>HC.2.3</t>
  </si>
  <si>
    <t>Амбулаторная реабилитационная помощь</t>
  </si>
  <si>
    <t>HC.1.4+HC.2.4</t>
  </si>
  <si>
    <t>Домашний лечебный и реабилитационный уход</t>
  </si>
  <si>
    <t>HC.1.4</t>
  </si>
  <si>
    <t>Домашний лечебный уход</t>
  </si>
  <si>
    <t>HC.2.4</t>
  </si>
  <si>
    <t>Реабилитационная помощь на дому</t>
  </si>
  <si>
    <t xml:space="preserve">HC.0 </t>
  </si>
  <si>
    <t>Прочие медицинские услуги</t>
  </si>
  <si>
    <t>HP.8.1</t>
  </si>
  <si>
    <t>Домохозяйства как поставщики медицинских услуг на дому</t>
  </si>
  <si>
    <t xml:space="preserve">HP.8.9 </t>
  </si>
  <si>
    <t>HP.0</t>
  </si>
  <si>
    <t>Неустановленные провайдеры медицинских услуг</t>
  </si>
  <si>
    <t xml:space="preserve"> FS.1</t>
  </si>
  <si>
    <t xml:space="preserve"> Средства, выделяемые из государственных доходов</t>
  </si>
  <si>
    <t>1. Қазақстан Республикасының денсаулық сақтау және әлеуметтік қызмет ұйымдары көрсеткен қызметтердің түрлері бойынша көлемі
Объем оказанных услуг в области здравоохранения и предоставления социальных услуг в республике Казахстан</t>
  </si>
  <si>
    <t>мың теңге                                                                                                                                                                                             тыс.тенге</t>
  </si>
  <si>
    <t> </t>
  </si>
  <si>
    <t>ЭҚТӨС бойынша қызмет түрінің коды
Код вида услуг по КПВЭД</t>
  </si>
  <si>
    <t>Есепті кезеңге, барлығы 
За отчетный период, всего</t>
  </si>
  <si>
    <t>соның ішінде қаражаттары есебінен
в том числе за счет средств</t>
  </si>
  <si>
    <t>бюджет
бюджета</t>
  </si>
  <si>
    <t>халық
населения</t>
  </si>
  <si>
    <t>кәсіпорындар
 предприятий</t>
  </si>
  <si>
    <t xml:space="preserve">Денсаулық сақтау саласындағы көрсетілген қызметтердің көлемі, барлығы                                                                                                                                      </t>
  </si>
  <si>
    <t>Оказано услуг в области здравоохранения, всего</t>
  </si>
  <si>
    <t xml:space="preserve">соның ішінде:                                                                                                                                                                                                   </t>
  </si>
  <si>
    <t/>
  </si>
  <si>
    <t>в том числе:</t>
  </si>
  <si>
    <t xml:space="preserve">Ауруханалардың қызметтері                                                                                                                                                                                </t>
  </si>
  <si>
    <t>86.10.1</t>
  </si>
  <si>
    <t>Услуги больниц</t>
  </si>
  <si>
    <t xml:space="preserve">Жалпы дәрігерлік тәжірибе саласындағы қызметтер                                           </t>
  </si>
  <si>
    <t>86.21.1</t>
  </si>
  <si>
    <t>Услуги в области врачебной практики общей</t>
  </si>
  <si>
    <t xml:space="preserve">Мамандырылған дәрігерлік тәжірибе саласындағы қызметтер                                                                                                                                 </t>
  </si>
  <si>
    <t>86.22.1</t>
  </si>
  <si>
    <t>Услуги в области врачебной практики специализированной</t>
  </si>
  <si>
    <t xml:space="preserve">Стоматология саласындағы қызметтер                                                                                                                                                            </t>
  </si>
  <si>
    <t>86.23.1</t>
  </si>
  <si>
    <t>Услуги в области стоматологии</t>
  </si>
  <si>
    <t xml:space="preserve">Адам денсаулығын қорғау бойынша өзге де қызметтер                                                                                                                                 </t>
  </si>
  <si>
    <t>86.90.1</t>
  </si>
  <si>
    <t>Услуги по охране здоровья человека прочие</t>
  </si>
  <si>
    <t xml:space="preserve">Тұратын орынды қамтамасыз етумен әлеуметтік қызмет көрсету саласындағы көрсетілген қызметтердің көлемі, барлығы                                                                                                                                      </t>
  </si>
  <si>
    <t>Оказано услуг в области предоставления социальных услуг с обеспечением проживания, всего</t>
  </si>
  <si>
    <t xml:space="preserve">Тұруды қамтамасыз етумен науқастарды күту бойынша қызметтер                                                                                                            </t>
  </si>
  <si>
    <t>87.10.1</t>
  </si>
  <si>
    <t>Услуги по уходу за больными с обеспечением проживания</t>
  </si>
  <si>
    <t xml:space="preserve">Ақыл-ой немесе дене кемшіліктері, психикалық аурулар және наркологиялық ауытқулары бар адамдардың тұруымен байланысты қызметтер                                                                                                                                                                                                     </t>
  </si>
  <si>
    <t>87.20.1</t>
  </si>
  <si>
    <t>-</t>
  </si>
  <si>
    <t>Услуги, связанные с проживанием лиц с умственными или физическими недостатками, психическими заболеваниями и наркологическими расстройствами</t>
  </si>
  <si>
    <t xml:space="preserve">Қарттар мен мүгедектерге арналған тұратын орынмен байланысты қызметтер                                                                                               </t>
  </si>
  <si>
    <t>87.30.1</t>
  </si>
  <si>
    <t>Услуги, связанные с проживанием, для престарелых и инвалидов</t>
  </si>
  <si>
    <t xml:space="preserve">Тұрумен байланысты өзге де қызметтер                                                                                                                                                       </t>
  </si>
  <si>
    <t>87.90.1</t>
  </si>
  <si>
    <t>Услуги, связанные с проживанием, прочие</t>
  </si>
  <si>
    <t xml:space="preserve">Тұратын орынды қамтамасыз етусіз әлеуметтік қызмет көрсету саласындағы көрсетілген қызметтердің көлемі, барлығы                                                                                                                                      </t>
  </si>
  <si>
    <t>Оказано услуг в области предоставления социальных услуг без обеспечения проживания, всего</t>
  </si>
  <si>
    <t xml:space="preserve">Қарттар мен мүгедектерге арналған тұратын орынмен қамтамасыз етусіз әлеуметтік қызметтер                                                                                </t>
  </si>
  <si>
    <t>88.10.1</t>
  </si>
  <si>
    <t>Услуги социальные без обеспечения проживания для престарелых и инвалидов</t>
  </si>
  <si>
    <t xml:space="preserve">Балаларға күндізгі қарау бойынша қызметтер                                                                                                                                                          </t>
  </si>
  <si>
    <t>88.91.1</t>
  </si>
  <si>
    <t>Услуги по дневному уходу за детьми</t>
  </si>
  <si>
    <t xml:space="preserve">Басқа да топтамаларға кірмеген, тұратын жерімен қамтамасыз етусіз әлеуметтік көрсетілетін қызметтер                                                        </t>
  </si>
  <si>
    <t>88.99.1</t>
  </si>
  <si>
    <t>Услуги социальные без обеспечения проживания прочие, не включенные в другие группировки</t>
  </si>
  <si>
    <t>1.  Денсаулық сақтау мен әлеуметтік қызмет көрсету саласында көрсетілген қызметтердің көлемі, қызмет түрлері бойынша</t>
  </si>
  <si>
    <t>Объем оказанных услуг в области здравоохранения и предоставления социальных услуг по видам деятельности</t>
  </si>
  <si>
    <t>1.2. Аурухана мекемелерінің қызметі
Деятельность больничных учреждений</t>
  </si>
  <si>
    <t>мың теңге                                                                                                                                                                                               тыс.тенге</t>
  </si>
  <si>
    <t xml:space="preserve">Есепті кезеңге, барлығы
За отчетный период, всего  </t>
  </si>
  <si>
    <t>соның ішінде қаражаттары есебінен 
в том числе за счет средств</t>
  </si>
  <si>
    <t>кәсіпорындар
предприятий</t>
  </si>
  <si>
    <t>1.3. Жалпы дәрігерлік тәжірибе 
Общая врачебная практика</t>
  </si>
  <si>
    <t>мың теңге                                                                                                                                                                     тыс.тенге</t>
  </si>
  <si>
    <t>халық 
населения</t>
  </si>
  <si>
    <t>1.4. Арнайы дәрігерлік тәжірибе 
Специальная врачебная практика</t>
  </si>
  <si>
    <t>1.5. Стоматологиялық қызмет
Стоматологическая деятельность</t>
  </si>
  <si>
    <t>мың теңге                                                                                                                                                         тыс.тенге</t>
  </si>
  <si>
    <t>кәсіпорындар 
предприятий</t>
  </si>
  <si>
    <t>1.6. Адам денсаулығын қорғау бойынша өзге де қызметтер
Прочая деятельность по охране здоровья человека</t>
  </si>
  <si>
    <t>мың теңге                                                                                                                                                                                                  тыс.тенге</t>
  </si>
  <si>
    <t>халық
 населения</t>
  </si>
  <si>
    <t xml:space="preserve">Объем розничной торговли по отдельным товарным группам                                                                                                                                           </t>
  </si>
  <si>
    <t>млн.тенге</t>
  </si>
  <si>
    <t xml:space="preserve">Всего,  в том числе </t>
  </si>
  <si>
    <t>Торговля продовольственными товарами, из них</t>
  </si>
  <si>
    <t>Мясо, в  том числе  мясо домашней птицы и мясные продукты (с учетом колбасных изделий)</t>
  </si>
  <si>
    <t xml:space="preserve">     в том числе:</t>
  </si>
  <si>
    <t xml:space="preserve">          мясо, в  том числе  мясо домашней птицы и мясные продукты </t>
  </si>
  <si>
    <t xml:space="preserve">          колбасные изделия</t>
  </si>
  <si>
    <t>Рыба, ракообразные и моллюски</t>
  </si>
  <si>
    <t>Молочные продукты и яйца</t>
  </si>
  <si>
    <t xml:space="preserve">Фрукты и овощи свежие </t>
  </si>
  <si>
    <t xml:space="preserve">     из них картофель свежий</t>
  </si>
  <si>
    <t>Сахар</t>
  </si>
  <si>
    <t>Шоколад, изделия кондитерские из шоколада и  сахара</t>
  </si>
  <si>
    <t>Изделия хлебобулочные</t>
  </si>
  <si>
    <t>Напитки, включая алкогольные</t>
  </si>
  <si>
    <t>водка и ликеро-водочные изделия, коньяк</t>
  </si>
  <si>
    <t>коньяк</t>
  </si>
  <si>
    <t>вино виноградное и плодовоягодное</t>
  </si>
  <si>
    <t xml:space="preserve">     из них шампанское</t>
  </si>
  <si>
    <t>пиво</t>
  </si>
  <si>
    <t>безалкогольные напитки</t>
  </si>
  <si>
    <t>Табачные изделия</t>
  </si>
  <si>
    <t>Торговля непродовольственными товарами, из них</t>
  </si>
  <si>
    <t>Фармацевтические товары</t>
  </si>
  <si>
    <t>Медицинские и ортопедические товары</t>
  </si>
  <si>
    <t>Косметические изделия и туалетные принадлежности</t>
  </si>
  <si>
    <t>Текстильные товары</t>
  </si>
  <si>
    <t>Одежда</t>
  </si>
  <si>
    <t>Обувь</t>
  </si>
  <si>
    <t>Изделия из кожи и дорожные принадлежности</t>
  </si>
  <si>
    <t>Мебель</t>
  </si>
  <si>
    <t>Посуда фаянсовая, изделия из
стекла, фарфора и керамики,
изделия ножевые и приборы,
оборудование и изделия
неэлектрические бытовые, не
включенные в другие группировки</t>
  </si>
  <si>
    <t>Осветительные приборы</t>
  </si>
  <si>
    <t>Портьеры, сетчатые занавеси и различные предметы домашнего обихода из текстильных материалов</t>
  </si>
  <si>
    <t>Электрические бытовые приборы</t>
  </si>
  <si>
    <t>Аудио- и видеоаппаратура</t>
  </si>
  <si>
    <t>Музыкальные и видео  записи</t>
  </si>
  <si>
    <t>Музыкальные инструменты и партитуры</t>
  </si>
  <si>
    <t>Скобяные товары</t>
  </si>
  <si>
    <t>Краски, лаки и эмали</t>
  </si>
  <si>
    <t>Стекло</t>
  </si>
  <si>
    <t>Санитарно-техническое оборудование</t>
  </si>
  <si>
    <t>Строительные материалы, не включенные в другие группировки</t>
  </si>
  <si>
    <t>Книги</t>
  </si>
  <si>
    <t>Газеты и журналы</t>
  </si>
  <si>
    <t>Канцелярские товары</t>
  </si>
  <si>
    <t>Компьютеры и программное обеспечение, не приспособленное
к индивидуальным требованиям заказчика</t>
  </si>
  <si>
    <t>Фотоаппаратура, оборудование и приборы оптические точные</t>
  </si>
  <si>
    <t>Оборудование электросвязи</t>
  </si>
  <si>
    <t>Часы и ювелирные изделия</t>
  </si>
  <si>
    <t>Спортивные товары, включая велосипеды</t>
  </si>
  <si>
    <t>Игры и игрушки</t>
  </si>
  <si>
    <t>Обои и покрытия напольные</t>
  </si>
  <si>
    <t xml:space="preserve"> -</t>
  </si>
  <si>
    <t>Чистящие средства</t>
  </si>
  <si>
    <t>Обои и покрытия напольные,  ковры и изделия ковровые</t>
  </si>
  <si>
    <t>Сувениры и изделия кустарного промысла и предметы культового и религиозного назначения</t>
  </si>
  <si>
    <t>Бытовое жидкое топливо, газ в баллонах, уголь, 
древесное топливо</t>
  </si>
  <si>
    <t>Новые пассажирские автомобили легковые</t>
  </si>
  <si>
    <t>Подержанные пассажирские автомобили</t>
  </si>
  <si>
    <t>Шины</t>
  </si>
  <si>
    <t>Прочие детали и принадлежности для автомобилей</t>
  </si>
  <si>
    <t>* до 2009 года данные пересчитаны по отдельным товарным позициям в соответствии с версией СНТВУТ 2009 года.</t>
  </si>
  <si>
    <t xml:space="preserve">Денсаулық сақтау мен әлеуметтік қызмет көрсету саласында көрсетілген қызметтердің көлемі </t>
  </si>
  <si>
    <t>Объем оказанных услуг в области здравоохранения и предоставления социальных услуг</t>
  </si>
  <si>
    <r>
      <t xml:space="preserve">ЭҚТӨС бойынша қызмет түрінің коды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>Код вида услуг по КПВЭД</t>
    </r>
  </si>
  <si>
    <r>
      <t xml:space="preserve">Есепті кезеңге, барлығы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 xml:space="preserve">За отчетный период, всего </t>
    </r>
    <r>
      <rPr>
        <b/>
        <sz val="8"/>
        <rFont val="Arial"/>
        <family val="2"/>
        <charset val="204"/>
      </rPr>
      <t xml:space="preserve"> </t>
    </r>
  </si>
  <si>
    <r>
      <t xml:space="preserve">соның ішінде қаражаттары есебінен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>в том числе за счет средств</t>
    </r>
  </si>
  <si>
    <r>
      <t xml:space="preserve">бюджет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>бюджета</t>
    </r>
  </si>
  <si>
    <r>
      <t xml:space="preserve">халық                         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>населения</t>
    </r>
  </si>
  <si>
    <r>
      <t xml:space="preserve">кәсіпорындар                                                                                                                                                                          </t>
    </r>
    <r>
      <rPr>
        <sz val="8"/>
        <rFont val="Arial"/>
        <family val="2"/>
        <charset val="204"/>
      </rPr>
      <t>предприятий</t>
    </r>
  </si>
  <si>
    <t>86725896</t>
  </si>
  <si>
    <t>72448632</t>
  </si>
  <si>
    <t>10228197</t>
  </si>
  <si>
    <t>4049067</t>
  </si>
  <si>
    <t>53346633</t>
  </si>
  <si>
    <t>49080096</t>
  </si>
  <si>
    <t>3590108</t>
  </si>
  <si>
    <t>676429</t>
  </si>
  <si>
    <t>14637804</t>
  </si>
  <si>
    <t>11666216</t>
  </si>
  <si>
    <t>1889817</t>
  </si>
  <si>
    <t>1081771</t>
  </si>
  <si>
    <t>4732305</t>
  </si>
  <si>
    <t>3771219</t>
  </si>
  <si>
    <t>746013</t>
  </si>
  <si>
    <t>215073</t>
  </si>
  <si>
    <t>2450049</t>
  </si>
  <si>
    <t>825250</t>
  </si>
  <si>
    <t>1399542</t>
  </si>
  <si>
    <t>225257</t>
  </si>
  <si>
    <t>11559105</t>
  </si>
  <si>
    <t>7105851</t>
  </si>
  <si>
    <t>2602717</t>
  </si>
  <si>
    <t>1850537</t>
  </si>
  <si>
    <t xml:space="preserve">1.2.  Денсаулық сақтау мен әлеуметтік қызмет көрсету саласында көрсетілген қызметтердің көлемі </t>
  </si>
  <si>
    <t>Деятельность больничных учреждений</t>
  </si>
  <si>
    <t xml:space="preserve">                                                                                                            Аурухана мекемелерінің қызметі                                                                                                                                                                                </t>
  </si>
  <si>
    <t xml:space="preserve">1.3.Жалпы дәрігерлік тәжірибе </t>
  </si>
  <si>
    <t>Общая врачебная практика</t>
  </si>
  <si>
    <r>
      <t xml:space="preserve">ЭҚТӨС бойынша қызмет түрінің коды                                                                                                                                                              </t>
    </r>
    <r>
      <rPr>
        <sz val="8"/>
        <rFont val="Arial Cyr"/>
        <charset val="204"/>
      </rPr>
      <t>Код вида услуг по КПВЭД</t>
    </r>
  </si>
  <si>
    <r>
      <t xml:space="preserve">Есепті кезеңге, барлығы                                                                                                                                                                                   </t>
    </r>
    <r>
      <rPr>
        <sz val="8"/>
        <rFont val="Arial Cyr"/>
        <charset val="204"/>
      </rPr>
      <t xml:space="preserve">За отчетный период, всего </t>
    </r>
    <r>
      <rPr>
        <b/>
        <sz val="8"/>
        <rFont val="Arial Cyr"/>
        <charset val="204"/>
      </rPr>
      <t xml:space="preserve"> </t>
    </r>
  </si>
  <si>
    <r>
      <t xml:space="preserve">соның ішінде қаражаттары есебінен                                                                                                                                                                           </t>
    </r>
    <r>
      <rPr>
        <sz val="8"/>
        <rFont val="Arial Cyr"/>
        <charset val="204"/>
      </rPr>
      <t>в том числе за счет средств</t>
    </r>
  </si>
  <si>
    <r>
      <t xml:space="preserve">бюджет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yr"/>
        <charset val="204"/>
      </rPr>
      <t>бюджета</t>
    </r>
  </si>
  <si>
    <r>
      <t xml:space="preserve">халық                                                                                                                                                                                                   </t>
    </r>
    <r>
      <rPr>
        <sz val="8"/>
        <rFont val="Arial Cyr"/>
        <charset val="204"/>
      </rPr>
      <t>населения</t>
    </r>
  </si>
  <si>
    <r>
      <t xml:space="preserve">кәсіпорындар                                                                                                                                                                          </t>
    </r>
    <r>
      <rPr>
        <sz val="8"/>
        <rFont val="Arial Cyr"/>
        <charset val="204"/>
      </rPr>
      <t>предприятий</t>
    </r>
  </si>
  <si>
    <t xml:space="preserve">1.4. Арнайы дәрігерлік тәжірибе </t>
  </si>
  <si>
    <t>Специальная врачебная практика</t>
  </si>
  <si>
    <t xml:space="preserve">1.5. Стоматологиялық қызметі </t>
  </si>
  <si>
    <t>Стоматологическая деятельность</t>
  </si>
  <si>
    <t>2058264</t>
  </si>
  <si>
    <t>558358</t>
  </si>
  <si>
    <t>1372107</t>
  </si>
  <si>
    <t>127799</t>
  </si>
  <si>
    <t>27883</t>
  </si>
  <si>
    <t>24281</t>
  </si>
  <si>
    <t>3602</t>
  </si>
  <si>
    <t>11948</t>
  </si>
  <si>
    <t>1648</t>
  </si>
  <si>
    <t>10300</t>
  </si>
  <si>
    <t>36103</t>
  </si>
  <si>
    <t>33909</t>
  </si>
  <si>
    <t>2194</t>
  </si>
  <si>
    <t>1944944</t>
  </si>
  <si>
    <t>525076</t>
  </si>
  <si>
    <t>1294912</t>
  </si>
  <si>
    <t>124956</t>
  </si>
  <si>
    <t>37386</t>
  </si>
  <si>
    <t>7353</t>
  </si>
  <si>
    <t>29384</t>
  </si>
  <si>
    <t>649</t>
  </si>
  <si>
    <t xml:space="preserve">1.6.Денсаулыты қорғау бойынша өзге де қызметтер </t>
  </si>
  <si>
    <t>Прочая деятельность по охране здоровья</t>
  </si>
  <si>
    <t>Қазақстан Республикасында денсаулық сақтау мен әлеуметтік қызмет көрсету саласында көрсетілген қызметтердің көлемі
Объем оказанных услуг в области здравоохранения и предоставления социальных услуг в Республике Казахстан</t>
  </si>
  <si>
    <t>ЭҚТӨС бойынша қызмет түрінің коды                                                                                                                                                              Код вида услуг по КПВЭД</t>
  </si>
  <si>
    <t xml:space="preserve">Есепті кезеңге, барлығы                                                                                                                                                                                   За отчетный период, всего  </t>
  </si>
  <si>
    <t>соның ішінде қаражаттары есебінен                                                                                                                                                                           в том числе за счет средств</t>
  </si>
  <si>
    <t>бюджет                                                                                                                                                                                                            бюджета</t>
  </si>
  <si>
    <t>халық                                                                                                                                                                                                   населения</t>
  </si>
  <si>
    <t>кәсіпорындар                                                                                                                                                                          предприятий</t>
  </si>
  <si>
    <t xml:space="preserve">Денсаулық сақтау саласындағы көрсетілген қызметтер, барлығы                                                                                                                                      </t>
  </si>
  <si>
    <t xml:space="preserve">Тұратын орынды қамтамасыз етумен әлеуметтік қызмет көрсету саласындағы көрсетілген қызметтер, барлығы                                                                                                                                      </t>
  </si>
  <si>
    <t xml:space="preserve">Тұратын орынды қамтамасыз етусіз әлеуметтік қызмет көрсету саласындағы көрсетілген қызметтер, барлығы                                                                                                                                      </t>
  </si>
  <si>
    <t>1.1. Аурухана мекемелерінің қызметі
Деятельность больничных учреждений</t>
  </si>
  <si>
    <t>1.2. Жалпы дәрігерлік тәжірибе 
Общая врачебная практика</t>
  </si>
  <si>
    <t xml:space="preserve">Қарттар мен мүгедектерге арналған тұратын орынмен қамтамасыз етусіз әлеуметтік қызметтер                                                                                               </t>
  </si>
  <si>
    <t>Услуги социальные без обеспечения проживания для престарелых и  инвалидов</t>
  </si>
  <si>
    <t>Балаларға күндізгі қарау бойынша қызметтер</t>
  </si>
  <si>
    <t>Басқа да топтамаларға кірмеген, тұратын жерімен қамтамасыз етусіз әлеуметтік көрсетілген қызметтер</t>
  </si>
  <si>
    <t>1.3. Арнайы дәрігерлік тәжірибе 
Специальная врачебная практика</t>
  </si>
  <si>
    <t>1.4. Стоматологиялық қызмет
Стоматологическая деятельность</t>
  </si>
  <si>
    <t>1.5. Адам денсаулығын қорғау бойынша өзге де қызметтер
Прочая деятельность по охране здоровья человека</t>
  </si>
  <si>
    <t xml:space="preserve"> Қазақстан Республикасының денсаулық сақтау және әлеуметтік қызмет ұйымдары көрсеткен қызметтердің түрлері бойынша көлемі
Объем оказанных услуг в области здравоохранения и предоставления социальных услуг в республике Казахстан</t>
  </si>
  <si>
    <t>Объем оказанных услуг в области здравоохранения и предоставления социальных услуг в РК</t>
  </si>
  <si>
    <t>В разрезе поставщиков: население</t>
  </si>
  <si>
    <t>ОВП</t>
  </si>
  <si>
    <t>СВП</t>
  </si>
  <si>
    <t>Стоматология</t>
  </si>
  <si>
    <t>Прочие</t>
  </si>
  <si>
    <t>население</t>
  </si>
  <si>
    <t>Больницами</t>
  </si>
  <si>
    <t>Всего объем оказанных услуг по основному виду деятельности</t>
  </si>
  <si>
    <t>Оказано соцуслуг с обеспечением проживания, всего</t>
  </si>
  <si>
    <t>Оказано соцуслуг без обеспечения проживания, всего</t>
  </si>
  <si>
    <t>HC.2.2</t>
  </si>
  <si>
    <t>Реабилитационное лечение на стационарном уровне</t>
  </si>
  <si>
    <t>Реабилитационные услуги в дневном стационаре</t>
  </si>
  <si>
    <t>HC.1.3</t>
  </si>
  <si>
    <t>Амбулаторная лечебная помощь</t>
  </si>
  <si>
    <t>Расходы на здравоохранение - всего</t>
  </si>
  <si>
    <t>Лечебное оборудование и аппараты</t>
  </si>
  <si>
    <t>Коррегирующие очки</t>
  </si>
  <si>
    <t>HC 5.2.1</t>
  </si>
  <si>
    <t>Контактные линзы</t>
  </si>
  <si>
    <t>Устройство для измерения кровяного давления</t>
  </si>
  <si>
    <t>HC 5.2.9</t>
  </si>
  <si>
    <t>Слуховой аппарат</t>
  </si>
  <si>
    <t>HC 5.2.3</t>
  </si>
  <si>
    <t>Протезные устройства</t>
  </si>
  <si>
    <t>HC 5.2.2</t>
  </si>
  <si>
    <t>Ортопедические аппараты и опоры</t>
  </si>
  <si>
    <t>Инвалидная коляска</t>
  </si>
  <si>
    <t>HC 5.2.4</t>
  </si>
  <si>
    <t>Костыли</t>
  </si>
  <si>
    <t>Другое лечебное оборудование и аппараты</t>
  </si>
  <si>
    <t>Прочая продукция медицинского назначения</t>
  </si>
  <si>
    <t>Шприцы</t>
  </si>
  <si>
    <t>HC 5.1.2</t>
  </si>
  <si>
    <t>Бинт медицинский</t>
  </si>
  <si>
    <t>Вата</t>
  </si>
  <si>
    <t xml:space="preserve">Пластырь </t>
  </si>
  <si>
    <t>Другая продукция медицинского назначения</t>
  </si>
  <si>
    <t>HC 5.1.9</t>
  </si>
  <si>
    <t>Фармацевтические препараты</t>
  </si>
  <si>
    <t>Амбулаторные услуги</t>
  </si>
  <si>
    <t>Медицинские услуги</t>
  </si>
  <si>
    <t>Врачебная практика</t>
  </si>
  <si>
    <t>HC 1.3.3</t>
  </si>
  <si>
    <t>Первичный прием к врачу</t>
  </si>
  <si>
    <t>HC 1.3.1</t>
  </si>
  <si>
    <t>Услуги народной медицины</t>
  </si>
  <si>
    <t>HC 1.3.4</t>
  </si>
  <si>
    <t>Стоматологические услуги</t>
  </si>
  <si>
    <t>HC 1.3.2</t>
  </si>
  <si>
    <t>Услуги медицинских лабораторий</t>
  </si>
  <si>
    <t>Исследования радиологические</t>
  </si>
  <si>
    <t>HC 4.2</t>
  </si>
  <si>
    <t>Общий анализ крови</t>
  </si>
  <si>
    <t>HC 4.1</t>
  </si>
  <si>
    <t>Общий анализ мочи</t>
  </si>
  <si>
    <t>Прочие услуги медицинских лабораторий</t>
  </si>
  <si>
    <t>Услуги медицинских сестер и акушерок</t>
  </si>
  <si>
    <t>HC 4.9</t>
  </si>
  <si>
    <t>Услуги вспомогательного медицинского персонала</t>
  </si>
  <si>
    <t>Массаж</t>
  </si>
  <si>
    <t>Прочие парамедицинские услуги</t>
  </si>
  <si>
    <t>Услуги иглотерапевтов</t>
  </si>
  <si>
    <t>Другие парамедицинские услуги</t>
  </si>
  <si>
    <t>Санатории</t>
  </si>
  <si>
    <t>HC 2.5</t>
  </si>
  <si>
    <t>HC 1.1.1. 1.1.2</t>
  </si>
  <si>
    <t>Услуги реабилитационных центров</t>
  </si>
  <si>
    <t>HC 2.1</t>
  </si>
  <si>
    <t>HC 1.2</t>
  </si>
  <si>
    <t>Проезд автомобильным пассажирским транспортом  до больницы (медицинского учреждения) и обратно</t>
  </si>
  <si>
    <t>HC 4.3</t>
  </si>
  <si>
    <t>Проезд железнодорожным пассажирским транспортом до больницы (медицинского учреждения) и обратно</t>
  </si>
  <si>
    <t>Проезд воздушным пассажирским транспортом  до больницы (медицинского учреждения) и обратно</t>
  </si>
  <si>
    <t xml:space="preserve">  Неформальные расходы</t>
  </si>
  <si>
    <t>HCR.9 - new</t>
  </si>
  <si>
    <t>коэффициент</t>
  </si>
  <si>
    <r>
      <t>Добровольные с</t>
    </r>
    <r>
      <rPr>
        <b/>
        <sz val="8"/>
        <rFont val="Arial"/>
        <family val="2"/>
        <charset val="204"/>
      </rPr>
      <t>хемы для нерезидентов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</si>
</sst>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.00_);_(* \(#,##0.00\);_(* &quot;-&quot;??_);_(@_)"/>
    <numFmt numFmtId="166" formatCode="0.0000"/>
    <numFmt numFmtId="167" formatCode="#."/>
    <numFmt numFmtId="168" formatCode="#.00"/>
    <numFmt numFmtId="169" formatCode="&quot;$&quot;#.00"/>
    <numFmt numFmtId="170" formatCode="_-* ###,0&quot;.&quot;00&quot;$&quot;_-;\-* ###,0&quot;.&quot;00&quot;$&quot;_-;_-* &quot;-&quot;??&quot;$&quot;_-;_-@_-"/>
    <numFmt numFmtId="171" formatCode="_(* ##,#0&quot;.&quot;0_);_(* \(###,0&quot;.&quot;00\);_(* &quot;-&quot;??_);_(@_)"/>
    <numFmt numFmtId="172" formatCode="General_)"/>
    <numFmt numFmtId="173" formatCode="0&quot;.&quot;000"/>
    <numFmt numFmtId="174" formatCode="&quot;fl&quot;#,##0_);\(&quot;fl&quot;#,##0\)"/>
    <numFmt numFmtId="175" formatCode="&quot;fl&quot;#,##0_);[Red]\(&quot;fl&quot;#,##0\)"/>
    <numFmt numFmtId="176" formatCode="&quot;fl&quot;###,0&quot;.&quot;00_);\(&quot;fl&quot;###,0&quot;.&quot;00\)"/>
    <numFmt numFmtId="177" formatCode="000"/>
    <numFmt numFmtId="178" formatCode="_-* #,##0.00[$€-1]_-;\-* #,##0.00[$€-1]_-;_-* &quot;-&quot;??[$€-1]_-"/>
    <numFmt numFmtId="179" formatCode="_-* #,##0_?_._-;\-* #,##0_?_._-;_-* &quot;-&quot;_?_._-;_-@_-"/>
    <numFmt numFmtId="180" formatCode="_-* ###,0&quot;.&quot;00_?_._-;\-* ###,0&quot;.&quot;00_?_._-;_-* &quot;-&quot;??_?_._-;_-@_-"/>
    <numFmt numFmtId="181" formatCode="&quot;fl&quot;###,0&quot;.&quot;00_);[Red]\(&quot;fl&quot;###,0&quot;.&quot;00\)"/>
    <numFmt numFmtId="182" formatCode="_(&quot;fl&quot;* #,##0_);_(&quot;fl&quot;* \(#,##0\);_(&quot;fl&quot;* &quot;-&quot;_);_(@_)"/>
    <numFmt numFmtId="183" formatCode="#,##0_);[Blue]\(\-\)\ #,##0_)"/>
    <numFmt numFmtId="184" formatCode="[$-419]General"/>
    <numFmt numFmtId="185" formatCode="0.0"/>
    <numFmt numFmtId="186" formatCode="%#.00"/>
    <numFmt numFmtId="187" formatCode="###\ ###\ ###\ ###\ ##0"/>
    <numFmt numFmtId="188" formatCode="#,##0.0"/>
    <numFmt numFmtId="189" formatCode="###\ ###\ ###\ ##0"/>
  </numFmts>
  <fonts count="1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charset val="204"/>
    </font>
    <font>
      <sz val="8"/>
      <name val="Arial"/>
      <family val="2"/>
      <charset val="1"/>
    </font>
    <font>
      <sz val="10"/>
      <name val="Verdana"/>
      <family val="2"/>
      <charset val="204"/>
    </font>
    <font>
      <b/>
      <sz val="12"/>
      <name val="Arial"/>
      <family val="2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sz val="14"/>
      <name val="Arial"/>
      <family val="2"/>
      <charset val="204"/>
    </font>
    <font>
      <sz val="1"/>
      <color indexed="8"/>
      <name val="Courier"/>
      <family val="1"/>
      <charset val="204"/>
    </font>
    <font>
      <sz val="10"/>
      <name val="Helv"/>
      <charset val="204"/>
    </font>
    <font>
      <b/>
      <sz val="1"/>
      <color indexed="8"/>
      <name val="Courier"/>
      <family val="1"/>
      <charset val="204"/>
    </font>
    <font>
      <sz val="12"/>
      <color theme="1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0"/>
      <name val="BalticHlv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sz val="11"/>
      <color rgb="FF000000"/>
      <name val="Calibri"/>
      <family val="2"/>
      <scheme val="minor"/>
    </font>
    <font>
      <b/>
      <i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7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</font>
    <font>
      <b/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  <scheme val="minor"/>
    </font>
    <font>
      <sz val="8"/>
      <name val="KZ Arial"/>
      <family val="2"/>
      <charset val="204"/>
    </font>
    <font>
      <b/>
      <sz val="8"/>
      <name val="Arial Narrow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8"/>
      <color indexed="8"/>
      <name val="Arial Narrow"/>
      <family val="2"/>
      <charset val="162"/>
    </font>
    <font>
      <sz val="8"/>
      <color theme="1"/>
      <name val="Arial"/>
      <family val="2"/>
      <charset val="204"/>
    </font>
    <font>
      <sz val="8"/>
      <color indexed="8"/>
      <name val="Arial Narrow"/>
      <family val="2"/>
      <charset val="162"/>
    </font>
    <font>
      <sz val="8"/>
      <color theme="1"/>
      <name val="Arial Narrow"/>
      <family val="2"/>
      <charset val="162"/>
    </font>
    <font>
      <sz val="8"/>
      <color theme="8" tint="-0.249977111117893"/>
      <name val="Arial"/>
      <family val="2"/>
      <charset val="204"/>
    </font>
    <font>
      <sz val="8"/>
      <name val="Arial Narrow"/>
      <family val="2"/>
      <charset val="162"/>
    </font>
    <font>
      <i/>
      <sz val="8"/>
      <color theme="1"/>
      <name val="Arial Narrow"/>
      <family val="2"/>
      <charset val="162"/>
    </font>
    <font>
      <b/>
      <sz val="8"/>
      <color indexed="8"/>
      <name val="Arial"/>
      <family val="2"/>
      <charset val="162"/>
    </font>
    <font>
      <b/>
      <i/>
      <sz val="8"/>
      <color indexed="8"/>
      <name val="Calibri"/>
      <family val="2"/>
      <charset val="204"/>
      <scheme val="minor"/>
    </font>
    <font>
      <i/>
      <sz val="8"/>
      <name val="Arial Cyr"/>
      <charset val="204"/>
    </font>
    <font>
      <sz val="8"/>
      <color indexed="8"/>
      <name val="Arial"/>
      <family val="2"/>
      <charset val="162"/>
    </font>
    <font>
      <sz val="8"/>
      <color indexed="8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204"/>
    </font>
    <font>
      <sz val="8"/>
      <color theme="8" tint="-0.249977111117893"/>
      <name val="Arial"/>
      <family val="2"/>
      <charset val="162"/>
    </font>
    <font>
      <b/>
      <sz val="8"/>
      <name val="Arial"/>
      <family val="2"/>
    </font>
    <font>
      <i/>
      <sz val="8"/>
      <name val="Arial"/>
      <family val="2"/>
      <charset val="162"/>
    </font>
    <font>
      <i/>
      <sz val="8"/>
      <color indexed="8"/>
      <name val="Arial"/>
      <family val="2"/>
      <charset val="16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FCF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08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6" fillId="0" borderId="0"/>
    <xf numFmtId="0" fontId="12" fillId="0" borderId="0"/>
    <xf numFmtId="43" fontId="12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4" fillId="0" borderId="0"/>
    <xf numFmtId="0" fontId="12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18" fillId="0" borderId="0"/>
    <xf numFmtId="0" fontId="20" fillId="0" borderId="0"/>
    <xf numFmtId="0" fontId="18" fillId="0" borderId="0"/>
    <xf numFmtId="0" fontId="21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5" fillId="0" borderId="0"/>
    <xf numFmtId="0" fontId="22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2" fillId="0" borderId="0"/>
    <xf numFmtId="0" fontId="23" fillId="0" borderId="0"/>
    <xf numFmtId="0" fontId="14" fillId="0" borderId="0"/>
    <xf numFmtId="0" fontId="12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>
      <alignment horizontal="center"/>
    </xf>
    <xf numFmtId="165" fontId="24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>
      <alignment horizontal="center"/>
    </xf>
    <xf numFmtId="0" fontId="12" fillId="0" borderId="0"/>
    <xf numFmtId="0" fontId="12" fillId="0" borderId="0"/>
    <xf numFmtId="0" fontId="14" fillId="0" borderId="0">
      <alignment horizontal="center"/>
    </xf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4" fillId="0" borderId="0">
      <alignment horizontal="center"/>
    </xf>
    <xf numFmtId="0" fontId="30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30" fillId="0" borderId="0"/>
    <xf numFmtId="0" fontId="30" fillId="0" borderId="0"/>
    <xf numFmtId="0" fontId="14" fillId="0" borderId="0">
      <alignment horizontal="center"/>
    </xf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horizontal="center"/>
    </xf>
    <xf numFmtId="0" fontId="12" fillId="0" borderId="0"/>
    <xf numFmtId="0" fontId="12" fillId="0" borderId="0"/>
    <xf numFmtId="0" fontId="14" fillId="0" borderId="0">
      <alignment horizontal="center"/>
    </xf>
    <xf numFmtId="0" fontId="14" fillId="0" borderId="0">
      <alignment horizontal="center"/>
    </xf>
    <xf numFmtId="0" fontId="12" fillId="0" borderId="0"/>
    <xf numFmtId="0" fontId="16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4" fillId="0" borderId="0">
      <alignment horizontal="center"/>
    </xf>
    <xf numFmtId="0" fontId="14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4" fillId="0" borderId="0">
      <alignment horizontal="center"/>
    </xf>
    <xf numFmtId="0" fontId="16" fillId="0" borderId="0"/>
    <xf numFmtId="0" fontId="12" fillId="0" borderId="0"/>
    <xf numFmtId="0" fontId="12" fillId="0" borderId="0"/>
    <xf numFmtId="0" fontId="14" fillId="0" borderId="0">
      <alignment horizontal="center"/>
    </xf>
    <xf numFmtId="0" fontId="16" fillId="0" borderId="0"/>
    <xf numFmtId="0" fontId="12" fillId="0" borderId="0"/>
    <xf numFmtId="0" fontId="30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4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8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9" fontId="29" fillId="0" borderId="0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167" fontId="29" fillId="0" borderId="13">
      <protection locked="0"/>
    </xf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3" fillId="34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170" fontId="12" fillId="0" borderId="0" applyFont="0" applyFill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41" borderId="0" applyNumberFormat="0" applyBorder="0" applyAlignment="0" applyProtection="0"/>
    <xf numFmtId="0" fontId="34" fillId="25" borderId="0" applyNumberFormat="0" applyBorder="0" applyAlignment="0" applyProtection="0"/>
    <xf numFmtId="171" fontId="35" fillId="0" borderId="0" applyFill="0" applyBorder="0" applyAlignment="0"/>
    <xf numFmtId="172" fontId="35" fillId="0" borderId="0" applyFill="0" applyBorder="0" applyAlignment="0"/>
    <xf numFmtId="173" fontId="35" fillId="0" borderId="0" applyFill="0" applyBorder="0" applyAlignment="0"/>
    <xf numFmtId="174" fontId="35" fillId="0" borderId="0" applyFill="0" applyBorder="0" applyAlignment="0"/>
    <xf numFmtId="175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0" fontId="36" fillId="42" borderId="14" applyNumberFormat="0" applyAlignment="0" applyProtection="0"/>
    <xf numFmtId="177" fontId="37" fillId="0" borderId="10">
      <alignment horizontal="center" vertical="top" wrapText="1"/>
    </xf>
    <xf numFmtId="0" fontId="38" fillId="43" borderId="15" applyNumberFormat="0" applyAlignment="0" applyProtection="0"/>
    <xf numFmtId="0" fontId="18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4" fontId="39" fillId="0" borderId="0" applyFill="0" applyBorder="0" applyAlignment="0"/>
    <xf numFmtId="38" fontId="40" fillId="0" borderId="16">
      <alignment vertical="center"/>
    </xf>
    <xf numFmtId="0" fontId="41" fillId="0" borderId="0">
      <alignment horizontal="left"/>
    </xf>
    <xf numFmtId="171" fontId="35" fillId="0" borderId="0" applyFill="0" applyBorder="0" applyAlignment="0"/>
    <xf numFmtId="172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178" fontId="14" fillId="0" borderId="0" applyFont="0" applyFill="0" applyBorder="0" applyAlignment="0" applyProtection="0"/>
    <xf numFmtId="0" fontId="15" fillId="0" borderId="0"/>
    <xf numFmtId="0" fontId="42" fillId="0" borderId="0"/>
    <xf numFmtId="0" fontId="43" fillId="0" borderId="0" applyNumberFormat="0" applyFill="0" applyBorder="0" applyAlignment="0" applyProtection="0"/>
    <xf numFmtId="0" fontId="12" fillId="0" borderId="0"/>
    <xf numFmtId="0" fontId="44" fillId="26" borderId="0" applyNumberFormat="0" applyBorder="0" applyAlignment="0" applyProtection="0"/>
    <xf numFmtId="0" fontId="25" fillId="0" borderId="17" applyNumberFormat="0" applyAlignment="0" applyProtection="0">
      <alignment horizontal="left" vertical="center"/>
    </xf>
    <xf numFmtId="0" fontId="25" fillId="0" borderId="6">
      <alignment horizontal="left" vertical="center"/>
    </xf>
    <xf numFmtId="0" fontId="45" fillId="0" borderId="18" applyNumberFormat="0" applyFill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/>
    <xf numFmtId="0" fontId="26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2" fillId="0" borderId="0">
      <alignment horizontal="center"/>
    </xf>
    <xf numFmtId="0" fontId="5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53" fillId="29" borderId="14" applyNumberFormat="0" applyAlignment="0" applyProtection="0"/>
    <xf numFmtId="171" fontId="35" fillId="0" borderId="0" applyFill="0" applyBorder="0" applyAlignment="0"/>
    <xf numFmtId="172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0" fontId="54" fillId="0" borderId="21" applyNumberFormat="0" applyFill="0" applyAlignment="0" applyProtection="0"/>
    <xf numFmtId="0" fontId="12" fillId="0" borderId="0">
      <alignment horizontal="center"/>
    </xf>
    <xf numFmtId="0" fontId="55" fillId="44" borderId="10">
      <alignment horizontal="left" vertical="top" wrapText="1"/>
    </xf>
    <xf numFmtId="0" fontId="37" fillId="0" borderId="10">
      <alignment horizontal="left" vertical="top" wrapText="1"/>
    </xf>
    <xf numFmtId="0" fontId="56" fillId="0" borderId="10">
      <alignment horizontal="left" vertical="top" wrapText="1"/>
    </xf>
    <xf numFmtId="0" fontId="57" fillId="45" borderId="0" applyNumberFormat="0" applyBorder="0" applyAlignment="0" applyProtection="0"/>
    <xf numFmtId="0" fontId="58" fillId="0" borderId="0"/>
    <xf numFmtId="0" fontId="12" fillId="0" borderId="0"/>
    <xf numFmtId="0" fontId="16" fillId="0" borderId="0"/>
    <xf numFmtId="0" fontId="14" fillId="46" borderId="22" applyNumberFormat="0" applyFont="0" applyAlignment="0" applyProtection="0"/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12" fillId="0" borderId="0"/>
    <xf numFmtId="0" fontId="59" fillId="0" borderId="0"/>
    <xf numFmtId="0" fontId="60" fillId="42" borderId="23" applyNumberFormat="0" applyAlignment="0" applyProtection="0"/>
    <xf numFmtId="175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71" fontId="35" fillId="0" borderId="0" applyFill="0" applyBorder="0" applyAlignment="0"/>
    <xf numFmtId="172" fontId="35" fillId="0" borderId="0" applyFill="0" applyBorder="0" applyAlignment="0"/>
    <xf numFmtId="171" fontId="35" fillId="0" borderId="0" applyFill="0" applyBorder="0" applyAlignment="0"/>
    <xf numFmtId="176" fontId="35" fillId="0" borderId="0" applyFill="0" applyBorder="0" applyAlignment="0"/>
    <xf numFmtId="172" fontId="35" fillId="0" borderId="0" applyFill="0" applyBorder="0" applyAlignment="0"/>
    <xf numFmtId="0" fontId="12" fillId="0" borderId="0"/>
    <xf numFmtId="0" fontId="61" fillId="0" borderId="0">
      <alignment horizontal="left" vertical="center"/>
    </xf>
    <xf numFmtId="0" fontId="61" fillId="0" borderId="0">
      <alignment horizontal="center" vertical="center"/>
    </xf>
    <xf numFmtId="0" fontId="62" fillId="0" borderId="0">
      <alignment horizontal="left" vertical="top"/>
    </xf>
    <xf numFmtId="49" fontId="39" fillId="0" borderId="0" applyFill="0" applyBorder="0" applyAlignment="0"/>
    <xf numFmtId="181" fontId="35" fillId="0" borderId="0" applyFill="0" applyBorder="0" applyAlignment="0"/>
    <xf numFmtId="182" fontId="35" fillId="0" borderId="0" applyFill="0" applyBorder="0" applyAlignment="0"/>
    <xf numFmtId="0" fontId="63" fillId="0" borderId="0" applyNumberFormat="0" applyFill="0" applyBorder="0" applyAlignment="0" applyProtection="0"/>
    <xf numFmtId="0" fontId="64" fillId="0" borderId="24" applyNumberFormat="0" applyFill="0" applyAlignment="0" applyProtection="0"/>
    <xf numFmtId="0" fontId="12" fillId="0" borderId="0"/>
    <xf numFmtId="0" fontId="12" fillId="0" borderId="0">
      <alignment horizontal="center" textRotation="90"/>
    </xf>
    <xf numFmtId="0" fontId="65" fillId="0" borderId="0" applyNumberFormat="0" applyFill="0" applyBorder="0" applyAlignment="0" applyProtection="0"/>
    <xf numFmtId="183" fontId="66" fillId="0" borderId="2" applyBorder="0">
      <protection hidden="1"/>
    </xf>
    <xf numFmtId="42" fontId="14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184" fontId="67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69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/>
    <xf numFmtId="0" fontId="68" fillId="0" borderId="0"/>
    <xf numFmtId="0" fontId="2" fillId="0" borderId="0"/>
    <xf numFmtId="0" fontId="32" fillId="11" borderId="9" applyNumberFormat="0" applyFont="0" applyAlignment="0" applyProtection="0"/>
    <xf numFmtId="0" fontId="32" fillId="11" borderId="9" applyNumberFormat="0" applyFont="0" applyAlignment="0" applyProtection="0"/>
    <xf numFmtId="0" fontId="32" fillId="11" borderId="9" applyNumberFormat="0" applyFont="0" applyAlignment="0" applyProtection="0"/>
    <xf numFmtId="9" fontId="68" fillId="0" borderId="0" applyFont="0" applyFill="0" applyBorder="0" applyAlignment="0" applyProtection="0"/>
    <xf numFmtId="0" fontId="16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167" fontId="31" fillId="0" borderId="0">
      <protection locked="0"/>
    </xf>
    <xf numFmtId="43" fontId="14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186" fontId="29" fillId="0" borderId="0">
      <protection locked="0"/>
    </xf>
    <xf numFmtId="43" fontId="1" fillId="0" borderId="0" applyFont="0" applyFill="0" applyBorder="0" applyAlignment="0" applyProtection="0"/>
    <xf numFmtId="0" fontId="80" fillId="0" borderId="0"/>
    <xf numFmtId="165" fontId="80" fillId="0" borderId="0" applyFont="0" applyFill="0" applyBorder="0" applyAlignment="0" applyProtection="0"/>
  </cellStyleXfs>
  <cellXfs count="456">
    <xf numFmtId="0" fontId="0" fillId="0" borderId="0" xfId="0"/>
    <xf numFmtId="0" fontId="73" fillId="0" borderId="0" xfId="0" applyFont="1"/>
    <xf numFmtId="0" fontId="14" fillId="0" borderId="0" xfId="0" applyFont="1"/>
    <xf numFmtId="0" fontId="74" fillId="0" borderId="0" xfId="0" applyFont="1"/>
    <xf numFmtId="0" fontId="74" fillId="0" borderId="2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 horizontal="center" wrapText="1"/>
    </xf>
    <xf numFmtId="187" fontId="75" fillId="0" borderId="0" xfId="0" applyNumberFormat="1" applyFont="1" applyAlignment="1">
      <alignment horizontal="right"/>
    </xf>
    <xf numFmtId="0" fontId="75" fillId="0" borderId="0" xfId="0" applyFont="1"/>
    <xf numFmtId="0" fontId="76" fillId="0" borderId="0" xfId="0" applyFont="1" applyBorder="1" applyAlignment="1">
      <alignment horizontal="center" wrapText="1"/>
    </xf>
    <xf numFmtId="187" fontId="76" fillId="0" borderId="0" xfId="0" applyNumberFormat="1" applyFont="1" applyAlignment="1">
      <alignment horizontal="right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horizontal="left" wrapText="1" indent="1"/>
    </xf>
    <xf numFmtId="0" fontId="76" fillId="0" borderId="0" xfId="0" applyFont="1" applyBorder="1" applyAlignment="1">
      <alignment wrapText="1"/>
    </xf>
    <xf numFmtId="0" fontId="76" fillId="0" borderId="0" xfId="0" applyFont="1"/>
    <xf numFmtId="0" fontId="76" fillId="0" borderId="0" xfId="0" applyFont="1" applyBorder="1" applyAlignment="1">
      <alignment horizontal="left" vertical="top" wrapText="1" indent="1"/>
    </xf>
    <xf numFmtId="0" fontId="76" fillId="0" borderId="25" xfId="0" applyFont="1" applyBorder="1" applyAlignment="1">
      <alignment horizontal="left" vertical="top" wrapText="1" indent="1"/>
    </xf>
    <xf numFmtId="0" fontId="76" fillId="0" borderId="25" xfId="0" applyFont="1" applyBorder="1" applyAlignment="1">
      <alignment horizontal="center" wrapText="1"/>
    </xf>
    <xf numFmtId="187" fontId="76" fillId="0" borderId="25" xfId="0" applyNumberFormat="1" applyFont="1" applyBorder="1" applyAlignment="1">
      <alignment horizontal="right"/>
    </xf>
    <xf numFmtId="0" fontId="76" fillId="0" borderId="25" xfId="0" applyFont="1" applyBorder="1" applyAlignment="1">
      <alignment wrapText="1"/>
    </xf>
    <xf numFmtId="0" fontId="77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/>
    <xf numFmtId="0" fontId="78" fillId="0" borderId="0" xfId="0" applyFont="1" applyBorder="1" applyAlignment="1">
      <alignment horizontal="center" wrapText="1"/>
    </xf>
    <xf numFmtId="0" fontId="27" fillId="0" borderId="0" xfId="0" applyFont="1" applyAlignment="1"/>
    <xf numFmtId="0" fontId="77" fillId="0" borderId="0" xfId="0" applyFont="1" applyBorder="1" applyAlignment="1">
      <alignment horizontal="center" wrapText="1"/>
    </xf>
    <xf numFmtId="49" fontId="7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6" fillId="0" borderId="25" xfId="0" applyFont="1" applyBorder="1" applyAlignment="1">
      <alignment horizontal="left" wrapText="1" indent="1"/>
    </xf>
    <xf numFmtId="0" fontId="77" fillId="0" borderId="2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25" xfId="0" applyBorder="1"/>
    <xf numFmtId="0" fontId="11" fillId="0" borderId="0" xfId="0" applyFont="1"/>
    <xf numFmtId="0" fontId="27" fillId="0" borderId="0" xfId="0" applyFont="1" applyBorder="1" applyAlignment="1"/>
    <xf numFmtId="49" fontId="76" fillId="0" borderId="0" xfId="0" applyNumberFormat="1" applyFont="1" applyBorder="1" applyAlignment="1"/>
    <xf numFmtId="0" fontId="0" fillId="0" borderId="0" xfId="0" applyBorder="1" applyAlignment="1"/>
    <xf numFmtId="1" fontId="75" fillId="0" borderId="0" xfId="0" applyNumberFormat="1" applyFont="1" applyBorder="1" applyAlignment="1">
      <alignment horizontal="right"/>
    </xf>
    <xf numFmtId="185" fontId="75" fillId="0" borderId="0" xfId="0" applyNumberFormat="1" applyFont="1" applyBorder="1" applyAlignment="1">
      <alignment horizontal="right"/>
    </xf>
    <xf numFmtId="1" fontId="76" fillId="0" borderId="0" xfId="0" applyNumberFormat="1" applyFont="1" applyBorder="1" applyAlignment="1">
      <alignment horizontal="center"/>
    </xf>
    <xf numFmtId="185" fontId="76" fillId="0" borderId="0" xfId="0" applyNumberFormat="1" applyFont="1" applyBorder="1" applyAlignment="1">
      <alignment horizontal="center"/>
    </xf>
    <xf numFmtId="0" fontId="76" fillId="0" borderId="0" xfId="0" applyFont="1" applyBorder="1" applyAlignment="1">
      <alignment horizontal="left" wrapText="1"/>
    </xf>
    <xf numFmtId="1" fontId="76" fillId="0" borderId="0" xfId="0" applyNumberFormat="1" applyFont="1" applyBorder="1" applyAlignment="1">
      <alignment horizontal="right"/>
    </xf>
    <xf numFmtId="185" fontId="76" fillId="0" borderId="0" xfId="0" applyNumberFormat="1" applyFont="1" applyBorder="1" applyAlignment="1">
      <alignment horizontal="right"/>
    </xf>
    <xf numFmtId="0" fontId="75" fillId="0" borderId="0" xfId="0" applyFont="1" applyAlignment="1"/>
    <xf numFmtId="49" fontId="76" fillId="0" borderId="0" xfId="0" applyNumberFormat="1" applyFont="1" applyBorder="1" applyAlignment="1">
      <alignment horizontal="right"/>
    </xf>
    <xf numFmtId="0" fontId="76" fillId="0" borderId="0" xfId="0" applyFont="1" applyAlignment="1"/>
    <xf numFmtId="0" fontId="50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82" fillId="0" borderId="0" xfId="706" applyFont="1" applyFill="1" applyBorder="1"/>
    <xf numFmtId="0" fontId="83" fillId="0" borderId="29" xfId="706" applyFont="1" applyFill="1" applyBorder="1" applyAlignment="1">
      <alignment horizontal="center" vertical="center"/>
    </xf>
    <xf numFmtId="1" fontId="83" fillId="0" borderId="29" xfId="706" applyNumberFormat="1" applyFont="1" applyFill="1" applyBorder="1" applyAlignment="1">
      <alignment horizontal="center" vertical="center"/>
    </xf>
    <xf numFmtId="1" fontId="83" fillId="0" borderId="17" xfId="706" applyNumberFormat="1" applyFont="1" applyFill="1" applyBorder="1" applyAlignment="1">
      <alignment horizontal="center" vertical="center"/>
    </xf>
    <xf numFmtId="1" fontId="83" fillId="0" borderId="30" xfId="706" applyNumberFormat="1" applyFont="1" applyFill="1" applyBorder="1" applyAlignment="1">
      <alignment horizontal="center"/>
    </xf>
    <xf numFmtId="1" fontId="83" fillId="0" borderId="29" xfId="706" applyNumberFormat="1" applyFont="1" applyFill="1" applyBorder="1" applyAlignment="1">
      <alignment horizontal="center"/>
    </xf>
    <xf numFmtId="0" fontId="83" fillId="0" borderId="0" xfId="706" applyFont="1" applyFill="1" applyBorder="1" applyAlignment="1">
      <alignment horizontal="center"/>
    </xf>
    <xf numFmtId="0" fontId="83" fillId="0" borderId="2" xfId="706" applyFont="1" applyFill="1" applyBorder="1" applyAlignment="1">
      <alignment horizontal="left" vertical="center" wrapText="1"/>
    </xf>
    <xf numFmtId="188" fontId="83" fillId="0" borderId="2" xfId="706" applyNumberFormat="1" applyFont="1" applyFill="1" applyBorder="1" applyAlignment="1">
      <alignment horizontal="right" wrapText="1"/>
    </xf>
    <xf numFmtId="188" fontId="83" fillId="0" borderId="4" xfId="706" applyNumberFormat="1" applyFont="1" applyFill="1" applyBorder="1" applyAlignment="1">
      <alignment horizontal="right" wrapText="1"/>
    </xf>
    <xf numFmtId="188" fontId="83" fillId="0" borderId="2" xfId="706" applyNumberFormat="1" applyFont="1" applyFill="1" applyBorder="1" applyAlignment="1">
      <alignment horizontal="right"/>
    </xf>
    <xf numFmtId="188" fontId="83" fillId="0" borderId="7" xfId="707" applyNumberFormat="1" applyFont="1" applyBorder="1" applyAlignment="1">
      <alignment horizontal="right"/>
    </xf>
    <xf numFmtId="0" fontId="83" fillId="0" borderId="4" xfId="706" applyFont="1" applyFill="1" applyBorder="1" applyAlignment="1">
      <alignment horizontal="left" vertical="center" wrapText="1"/>
    </xf>
    <xf numFmtId="188" fontId="83" fillId="0" borderId="5" xfId="707" applyNumberFormat="1" applyFont="1" applyBorder="1" applyAlignment="1">
      <alignment horizontal="right"/>
    </xf>
    <xf numFmtId="0" fontId="83" fillId="0" borderId="0" xfId="706" applyFont="1" applyFill="1" applyBorder="1"/>
    <xf numFmtId="0" fontId="82" fillId="0" borderId="4" xfId="706" applyFont="1" applyFill="1" applyBorder="1" applyAlignment="1">
      <alignment horizontal="left" vertical="center" wrapText="1"/>
    </xf>
    <xf numFmtId="188" fontId="82" fillId="0" borderId="2" xfId="706" applyNumberFormat="1" applyFont="1" applyFill="1" applyBorder="1" applyAlignment="1">
      <alignment horizontal="right" wrapText="1"/>
    </xf>
    <xf numFmtId="188" fontId="82" fillId="0" borderId="5" xfId="706" applyNumberFormat="1" applyFont="1" applyFill="1" applyBorder="1" applyAlignment="1">
      <alignment horizontal="right" wrapText="1"/>
    </xf>
    <xf numFmtId="188" fontId="82" fillId="0" borderId="0" xfId="706" applyNumberFormat="1" applyFont="1" applyFill="1" applyBorder="1"/>
    <xf numFmtId="188" fontId="84" fillId="0" borderId="2" xfId="706" applyNumberFormat="1" applyFont="1" applyFill="1" applyBorder="1" applyAlignment="1">
      <alignment horizontal="right" wrapText="1"/>
    </xf>
    <xf numFmtId="188" fontId="82" fillId="0" borderId="5" xfId="706" applyNumberFormat="1" applyFont="1" applyFill="1" applyBorder="1" applyAlignment="1">
      <alignment horizontal="right"/>
    </xf>
    <xf numFmtId="0" fontId="82" fillId="0" borderId="2" xfId="706" applyFont="1" applyFill="1" applyBorder="1"/>
    <xf numFmtId="188" fontId="82" fillId="0" borderId="0" xfId="706" applyNumberFormat="1" applyFont="1" applyFill="1" applyBorder="1" applyAlignment="1">
      <alignment horizontal="right"/>
    </xf>
    <xf numFmtId="0" fontId="82" fillId="0" borderId="2" xfId="706" applyFont="1" applyFill="1" applyBorder="1" applyAlignment="1">
      <alignment horizontal="left" vertical="center" wrapText="1"/>
    </xf>
    <xf numFmtId="188" fontId="82" fillId="0" borderId="4" xfId="706" applyNumberFormat="1" applyFont="1" applyFill="1" applyBorder="1" applyAlignment="1">
      <alignment horizontal="right" wrapText="1"/>
    </xf>
    <xf numFmtId="188" fontId="82" fillId="0" borderId="2" xfId="706" applyNumberFormat="1" applyFont="1" applyFill="1" applyBorder="1" applyAlignment="1">
      <alignment horizontal="right"/>
    </xf>
    <xf numFmtId="0" fontId="85" fillId="0" borderId="2" xfId="706" applyFont="1" applyFill="1" applyBorder="1" applyAlignment="1">
      <alignment horizontal="left" vertical="center" wrapText="1"/>
    </xf>
    <xf numFmtId="188" fontId="85" fillId="0" borderId="2" xfId="706" applyNumberFormat="1" applyFont="1" applyFill="1" applyBorder="1" applyAlignment="1">
      <alignment horizontal="right" wrapText="1"/>
    </xf>
    <xf numFmtId="188" fontId="85" fillId="0" borderId="4" xfId="706" applyNumberFormat="1" applyFont="1" applyFill="1" applyBorder="1" applyAlignment="1">
      <alignment horizontal="right" wrapText="1"/>
    </xf>
    <xf numFmtId="188" fontId="85" fillId="0" borderId="2" xfId="706" applyNumberFormat="1" applyFont="1" applyFill="1" applyBorder="1" applyAlignment="1">
      <alignment horizontal="right"/>
    </xf>
    <xf numFmtId="188" fontId="85" fillId="0" borderId="5" xfId="706" applyNumberFormat="1" applyFont="1" applyFill="1" applyBorder="1" applyAlignment="1">
      <alignment horizontal="right"/>
    </xf>
    <xf numFmtId="0" fontId="85" fillId="0" borderId="0" xfId="706" applyFont="1" applyFill="1" applyBorder="1"/>
    <xf numFmtId="188" fontId="86" fillId="0" borderId="0" xfId="706" applyNumberFormat="1" applyFont="1" applyAlignment="1">
      <alignment horizontal="right"/>
    </xf>
    <xf numFmtId="188" fontId="83" fillId="0" borderId="5" xfId="706" applyNumberFormat="1" applyFont="1" applyFill="1" applyBorder="1" applyAlignment="1">
      <alignment horizontal="right"/>
    </xf>
    <xf numFmtId="0" fontId="82" fillId="47" borderId="2" xfId="706" applyFont="1" applyFill="1" applyBorder="1" applyAlignment="1">
      <alignment horizontal="left" vertical="center" wrapText="1"/>
    </xf>
    <xf numFmtId="188" fontId="82" fillId="47" borderId="2" xfId="706" applyNumberFormat="1" applyFont="1" applyFill="1" applyBorder="1" applyAlignment="1">
      <alignment horizontal="right" wrapText="1"/>
    </xf>
    <xf numFmtId="188" fontId="82" fillId="47" borderId="4" xfId="706" applyNumberFormat="1" applyFont="1" applyFill="1" applyBorder="1" applyAlignment="1">
      <alignment horizontal="right" wrapText="1"/>
    </xf>
    <xf numFmtId="188" fontId="82" fillId="47" borderId="2" xfId="706" applyNumberFormat="1" applyFont="1" applyFill="1" applyBorder="1" applyAlignment="1">
      <alignment horizontal="right"/>
    </xf>
    <xf numFmtId="188" fontId="82" fillId="47" borderId="5" xfId="706" applyNumberFormat="1" applyFont="1" applyFill="1" applyBorder="1" applyAlignment="1">
      <alignment horizontal="right"/>
    </xf>
    <xf numFmtId="188" fontId="82" fillId="3" borderId="5" xfId="706" applyNumberFormat="1" applyFont="1" applyFill="1" applyBorder="1" applyAlignment="1">
      <alignment horizontal="right"/>
    </xf>
    <xf numFmtId="0" fontId="82" fillId="47" borderId="0" xfId="706" applyFont="1" applyFill="1" applyBorder="1"/>
    <xf numFmtId="187" fontId="86" fillId="0" borderId="0" xfId="706" applyNumberFormat="1" applyFont="1" applyFill="1" applyAlignment="1">
      <alignment horizontal="right"/>
    </xf>
    <xf numFmtId="188" fontId="82" fillId="0" borderId="5" xfId="706" applyNumberFormat="1" applyFont="1" applyFill="1" applyBorder="1"/>
    <xf numFmtId="4" fontId="82" fillId="0" borderId="2" xfId="706" applyNumberFormat="1" applyFont="1" applyFill="1" applyBorder="1"/>
    <xf numFmtId="188" fontId="83" fillId="0" borderId="0" xfId="706" applyNumberFormat="1" applyFont="1" applyFill="1" applyBorder="1" applyAlignment="1">
      <alignment horizontal="right"/>
    </xf>
    <xf numFmtId="188" fontId="82" fillId="0" borderId="0" xfId="706" applyNumberFormat="1" applyFont="1" applyFill="1" applyBorder="1" applyAlignment="1">
      <alignment horizontal="left"/>
    </xf>
    <xf numFmtId="0" fontId="82" fillId="0" borderId="0" xfId="706" applyFont="1" applyFill="1" applyBorder="1" applyAlignment="1">
      <alignment horizontal="left"/>
    </xf>
    <xf numFmtId="0" fontId="82" fillId="0" borderId="0" xfId="706" applyFont="1" applyFill="1" applyBorder="1" applyAlignment="1">
      <alignment horizontal="left" vertical="center"/>
    </xf>
    <xf numFmtId="3" fontId="82" fillId="0" borderId="0" xfId="706" applyNumberFormat="1" applyFont="1" applyFill="1" applyBorder="1" applyAlignment="1">
      <alignment horizontal="left" vertical="center"/>
    </xf>
    <xf numFmtId="0" fontId="82" fillId="0" borderId="0" xfId="706" applyFont="1" applyFill="1" applyBorder="1" applyAlignment="1">
      <alignment horizontal="right" vertical="center"/>
    </xf>
    <xf numFmtId="185" fontId="82" fillId="0" borderId="0" xfId="706" applyNumberFormat="1" applyFont="1" applyFill="1" applyBorder="1" applyAlignment="1">
      <alignment horizontal="right" vertical="center"/>
    </xf>
    <xf numFmtId="3" fontId="82" fillId="0" borderId="0" xfId="706" applyNumberFormat="1" applyFont="1" applyFill="1" applyBorder="1"/>
    <xf numFmtId="0" fontId="27" fillId="0" borderId="0" xfId="0" applyFont="1"/>
    <xf numFmtId="0" fontId="89" fillId="0" borderId="2" xfId="0" applyFont="1" applyBorder="1" applyAlignment="1">
      <alignment horizontal="center" vertical="center" wrapText="1"/>
    </xf>
    <xf numFmtId="0" fontId="89" fillId="0" borderId="5" xfId="0" applyFont="1" applyBorder="1" applyAlignment="1">
      <alignment horizontal="center" vertical="center" wrapText="1"/>
    </xf>
    <xf numFmtId="1" fontId="75" fillId="0" borderId="0" xfId="0" applyNumberFormat="1" applyFont="1" applyBorder="1"/>
    <xf numFmtId="1" fontId="76" fillId="0" borderId="0" xfId="0" applyNumberFormat="1" applyFont="1" applyBorder="1"/>
    <xf numFmtId="1" fontId="76" fillId="0" borderId="25" xfId="0" applyNumberFormat="1" applyFont="1" applyBorder="1"/>
    <xf numFmtId="1" fontId="76" fillId="0" borderId="25" xfId="0" applyNumberFormat="1" applyFont="1" applyBorder="1" applyAlignment="1">
      <alignment horizontal="right"/>
    </xf>
    <xf numFmtId="0" fontId="50" fillId="0" borderId="0" xfId="0" applyFont="1"/>
    <xf numFmtId="0" fontId="75" fillId="0" borderId="0" xfId="0" applyNumberFormat="1" applyFont="1" applyBorder="1" applyAlignment="1"/>
    <xf numFmtId="0" fontId="76" fillId="0" borderId="0" xfId="0" applyNumberFormat="1" applyFont="1" applyBorder="1" applyAlignment="1"/>
    <xf numFmtId="0" fontId="76" fillId="0" borderId="0" xfId="0" applyNumberFormat="1" applyFont="1" applyBorder="1" applyAlignment="1">
      <alignment horizontal="right"/>
    </xf>
    <xf numFmtId="0" fontId="76" fillId="0" borderId="25" xfId="0" applyNumberFormat="1" applyFont="1" applyBorder="1" applyAlignment="1"/>
    <xf numFmtId="0" fontId="90" fillId="0" borderId="2" xfId="0" applyFont="1" applyBorder="1" applyAlignment="1">
      <alignment horizontal="center" vertical="center" wrapText="1"/>
    </xf>
    <xf numFmtId="0" fontId="90" fillId="0" borderId="5" xfId="0" applyFont="1" applyBorder="1" applyAlignment="1">
      <alignment horizontal="center" vertical="center" wrapText="1"/>
    </xf>
    <xf numFmtId="0" fontId="75" fillId="0" borderId="0" xfId="0" applyNumberFormat="1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91" fillId="0" borderId="0" xfId="0" applyFont="1" applyBorder="1" applyAlignment="1">
      <alignment horizontal="center" wrapText="1"/>
    </xf>
    <xf numFmtId="0" fontId="91" fillId="0" borderId="0" xfId="0" applyFont="1" applyBorder="1" applyAlignment="1">
      <alignment horizontal="right" wrapText="1"/>
    </xf>
    <xf numFmtId="0" fontId="76" fillId="0" borderId="0" xfId="0" applyFont="1" applyFill="1" applyBorder="1" applyAlignment="1">
      <alignment horizontal="left" wrapText="1" indent="1"/>
    </xf>
    <xf numFmtId="0" fontId="64" fillId="0" borderId="0" xfId="605" applyFont="1" applyBorder="1" applyAlignment="1">
      <alignment vertical="center"/>
    </xf>
    <xf numFmtId="0" fontId="68" fillId="0" borderId="0" xfId="605"/>
    <xf numFmtId="0" fontId="92" fillId="0" borderId="0" xfId="605" applyFont="1"/>
    <xf numFmtId="0" fontId="15" fillId="0" borderId="2" xfId="605" applyFont="1" applyBorder="1" applyAlignment="1">
      <alignment horizontal="center" vertical="center"/>
    </xf>
    <xf numFmtId="0" fontId="15" fillId="0" borderId="2" xfId="605" applyFont="1" applyBorder="1" applyAlignment="1">
      <alignment horizontal="center" vertical="center" wrapText="1"/>
    </xf>
    <xf numFmtId="0" fontId="68" fillId="0" borderId="0" xfId="605" applyAlignment="1">
      <alignment wrapText="1"/>
    </xf>
    <xf numFmtId="0" fontId="92" fillId="0" borderId="2" xfId="605" applyFont="1" applyBorder="1" applyAlignment="1">
      <alignment horizontal="right"/>
    </xf>
    <xf numFmtId="0" fontId="64" fillId="0" borderId="2" xfId="605" applyFont="1" applyBorder="1" applyAlignment="1">
      <alignment horizontal="right" vertical="center"/>
    </xf>
    <xf numFmtId="0" fontId="64" fillId="47" borderId="2" xfId="605" applyFont="1" applyFill="1" applyBorder="1" applyAlignment="1">
      <alignment horizontal="left" vertical="center"/>
    </xf>
    <xf numFmtId="189" fontId="64" fillId="47" borderId="2" xfId="605" applyNumberFormat="1" applyFont="1" applyFill="1" applyBorder="1" applyAlignment="1">
      <alignment horizontal="right" vertical="center" wrapText="1"/>
    </xf>
    <xf numFmtId="0" fontId="64" fillId="0" borderId="2" xfId="605" applyFont="1" applyBorder="1" applyAlignment="1">
      <alignment horizontal="left" vertical="center"/>
    </xf>
    <xf numFmtId="189" fontId="64" fillId="0" borderId="2" xfId="605" applyNumberFormat="1" applyFont="1" applyBorder="1" applyAlignment="1">
      <alignment horizontal="right" vertical="center" wrapText="1"/>
    </xf>
    <xf numFmtId="189" fontId="64" fillId="3" borderId="2" xfId="605" applyNumberFormat="1" applyFont="1" applyFill="1" applyBorder="1" applyAlignment="1">
      <alignment horizontal="right" vertical="center" wrapText="1"/>
    </xf>
    <xf numFmtId="0" fontId="92" fillId="0" borderId="0" xfId="605" applyFont="1" applyAlignment="1">
      <alignment wrapText="1"/>
    </xf>
    <xf numFmtId="0" fontId="93" fillId="0" borderId="2" xfId="605" applyFont="1" applyBorder="1" applyAlignment="1">
      <alignment horizontal="left" vertical="center"/>
    </xf>
    <xf numFmtId="0" fontId="94" fillId="0" borderId="0" xfId="605" applyFont="1" applyAlignment="1">
      <alignment wrapText="1"/>
    </xf>
    <xf numFmtId="0" fontId="15" fillId="0" borderId="2" xfId="605" applyFont="1" applyBorder="1" applyAlignment="1">
      <alignment horizontal="left" vertical="center"/>
    </xf>
    <xf numFmtId="189" fontId="15" fillId="0" borderId="2" xfId="605" applyNumberFormat="1" applyFont="1" applyBorder="1" applyAlignment="1">
      <alignment horizontal="right" vertical="center" wrapText="1"/>
    </xf>
    <xf numFmtId="189" fontId="15" fillId="3" borderId="2" xfId="605" applyNumberFormat="1" applyFont="1" applyFill="1" applyBorder="1" applyAlignment="1">
      <alignment horizontal="right" vertical="center" wrapText="1"/>
    </xf>
    <xf numFmtId="189" fontId="93" fillId="3" borderId="2" xfId="605" applyNumberFormat="1" applyFont="1" applyFill="1" applyBorder="1" applyAlignment="1">
      <alignment horizontal="right" vertical="center" wrapText="1"/>
    </xf>
    <xf numFmtId="0" fontId="94" fillId="0" borderId="0" xfId="605" applyFont="1" applyFill="1" applyAlignment="1">
      <alignment wrapText="1"/>
    </xf>
    <xf numFmtId="0" fontId="92" fillId="0" borderId="0" xfId="605" applyFont="1" applyFill="1" applyAlignment="1">
      <alignment wrapText="1"/>
    </xf>
    <xf numFmtId="189" fontId="64" fillId="0" borderId="2" xfId="605" applyNumberFormat="1" applyFont="1" applyFill="1" applyBorder="1" applyAlignment="1">
      <alignment horizontal="right" vertical="center" wrapText="1"/>
    </xf>
    <xf numFmtId="0" fontId="68" fillId="0" borderId="31" xfId="605" applyBorder="1"/>
    <xf numFmtId="189" fontId="68" fillId="0" borderId="0" xfId="605" applyNumberFormat="1"/>
    <xf numFmtId="189" fontId="15" fillId="2" borderId="2" xfId="605" applyNumberFormat="1" applyFont="1" applyFill="1" applyBorder="1" applyAlignment="1">
      <alignment horizontal="right" vertical="center" wrapText="1"/>
    </xf>
    <xf numFmtId="0" fontId="68" fillId="2" borderId="31" xfId="605" applyFill="1" applyBorder="1"/>
    <xf numFmtId="0" fontId="68" fillId="2" borderId="0" xfId="605" applyFill="1" applyAlignment="1">
      <alignment wrapText="1"/>
    </xf>
    <xf numFmtId="0" fontId="76" fillId="0" borderId="0" xfId="0" applyFont="1" applyBorder="1"/>
    <xf numFmtId="0" fontId="75" fillId="0" borderId="0" xfId="0" applyFont="1" applyBorder="1" applyAlignment="1">
      <alignment horizontal="left" wrapText="1" indent="1"/>
    </xf>
    <xf numFmtId="187" fontId="76" fillId="3" borderId="0" xfId="0" applyNumberFormat="1" applyFont="1" applyFill="1" applyAlignment="1">
      <alignment horizontal="right"/>
    </xf>
    <xf numFmtId="0" fontId="76" fillId="3" borderId="0" xfId="0" applyFont="1" applyFill="1" applyBorder="1" applyAlignment="1">
      <alignment horizontal="left" wrapText="1" indent="2"/>
    </xf>
    <xf numFmtId="0" fontId="76" fillId="3" borderId="0" xfId="0" applyFont="1" applyFill="1" applyBorder="1"/>
    <xf numFmtId="187" fontId="76" fillId="3" borderId="0" xfId="0" applyNumberFormat="1" applyFont="1" applyFill="1" applyBorder="1"/>
    <xf numFmtId="187" fontId="76" fillId="3" borderId="25" xfId="0" applyNumberFormat="1" applyFont="1" applyFill="1" applyBorder="1" applyAlignment="1">
      <alignment horizontal="right"/>
    </xf>
    <xf numFmtId="0" fontId="76" fillId="3" borderId="25" xfId="0" applyFont="1" applyFill="1" applyBorder="1" applyAlignment="1">
      <alignment horizontal="left" wrapText="1" indent="2"/>
    </xf>
    <xf numFmtId="0" fontId="75" fillId="0" borderId="0" xfId="0" applyFont="1" applyAlignment="1">
      <alignment horizontal="left" wrapText="1" indent="1"/>
    </xf>
    <xf numFmtId="0" fontId="95" fillId="0" borderId="0" xfId="0" applyFont="1"/>
    <xf numFmtId="0" fontId="12" fillId="0" borderId="0" xfId="0" applyFont="1" applyBorder="1"/>
    <xf numFmtId="0" fontId="76" fillId="3" borderId="0" xfId="0" applyFont="1" applyFill="1" applyAlignment="1">
      <alignment horizontal="left" wrapText="1" indent="2"/>
    </xf>
    <xf numFmtId="0" fontId="12" fillId="3" borderId="0" xfId="0" applyFont="1" applyFill="1" applyBorder="1"/>
    <xf numFmtId="0" fontId="76" fillId="0" borderId="0" xfId="0" applyFont="1" applyAlignment="1">
      <alignment horizontal="left" wrapText="1" indent="2"/>
    </xf>
    <xf numFmtId="187" fontId="75" fillId="3" borderId="0" xfId="0" applyNumberFormat="1" applyFont="1" applyFill="1" applyAlignment="1">
      <alignment horizontal="right"/>
    </xf>
    <xf numFmtId="0" fontId="75" fillId="3" borderId="0" xfId="0" applyFont="1" applyFill="1" applyAlignment="1">
      <alignment horizontal="left" wrapText="1" indent="1"/>
    </xf>
    <xf numFmtId="0" fontId="95" fillId="3" borderId="0" xfId="0" applyFont="1" applyFill="1"/>
    <xf numFmtId="0" fontId="95" fillId="0" borderId="0" xfId="0" applyFont="1" applyFill="1" applyBorder="1" applyAlignment="1"/>
    <xf numFmtId="0" fontId="75" fillId="0" borderId="0" xfId="0" applyFont="1" applyBorder="1" applyAlignment="1">
      <alignment horizontal="left" wrapText="1" indent="2"/>
    </xf>
    <xf numFmtId="0" fontId="95" fillId="0" borderId="0" xfId="0" applyFont="1" applyBorder="1"/>
    <xf numFmtId="0" fontId="76" fillId="3" borderId="0" xfId="0" applyFont="1" applyFill="1" applyBorder="1" applyAlignment="1">
      <alignment horizontal="left" wrapText="1" indent="3"/>
    </xf>
    <xf numFmtId="0" fontId="95" fillId="3" borderId="0" xfId="0" applyFont="1" applyFill="1" applyBorder="1"/>
    <xf numFmtId="14" fontId="95" fillId="3" borderId="0" xfId="0" applyNumberFormat="1" applyFont="1" applyFill="1" applyBorder="1"/>
    <xf numFmtId="0" fontId="75" fillId="3" borderId="0" xfId="0" applyFont="1" applyFill="1" applyBorder="1" applyAlignment="1">
      <alignment horizontal="left" wrapText="1" indent="2"/>
    </xf>
    <xf numFmtId="0" fontId="76" fillId="3" borderId="25" xfId="0" applyFont="1" applyFill="1" applyBorder="1" applyAlignment="1">
      <alignment horizontal="left" wrapText="1" indent="3"/>
    </xf>
    <xf numFmtId="0" fontId="76" fillId="0" borderId="0" xfId="0" applyFont="1" applyBorder="1" applyAlignment="1">
      <alignment horizontal="left" wrapText="1" indent="3"/>
    </xf>
    <xf numFmtId="0" fontId="75" fillId="0" borderId="0" xfId="0" applyFont="1" applyBorder="1" applyAlignment="1">
      <alignment horizontal="left" indent="1"/>
    </xf>
    <xf numFmtId="0" fontId="76" fillId="3" borderId="0" xfId="0" applyFont="1" applyFill="1" applyBorder="1" applyAlignment="1">
      <alignment horizontal="left" indent="2"/>
    </xf>
    <xf numFmtId="0" fontId="76" fillId="3" borderId="25" xfId="0" applyFont="1" applyFill="1" applyBorder="1" applyAlignment="1">
      <alignment horizontal="left" indent="2"/>
    </xf>
    <xf numFmtId="187" fontId="76" fillId="3" borderId="31" xfId="0" applyNumberFormat="1" applyFont="1" applyFill="1" applyBorder="1" applyAlignment="1">
      <alignment horizontal="right"/>
    </xf>
    <xf numFmtId="187" fontId="76" fillId="3" borderId="0" xfId="0" applyNumberFormat="1" applyFont="1" applyFill="1" applyBorder="1" applyAlignment="1">
      <alignment horizontal="right"/>
    </xf>
    <xf numFmtId="187" fontId="75" fillId="3" borderId="0" xfId="0" applyNumberFormat="1" applyFont="1" applyFill="1" applyBorder="1" applyAlignment="1">
      <alignment horizontal="right"/>
    </xf>
    <xf numFmtId="0" fontId="75" fillId="3" borderId="0" xfId="0" applyFont="1" applyFill="1" applyBorder="1" applyAlignment="1">
      <alignment horizontal="left" wrapText="1" indent="1"/>
    </xf>
    <xf numFmtId="187" fontId="75" fillId="3" borderId="25" xfId="0" applyNumberFormat="1" applyFont="1" applyFill="1" applyBorder="1" applyAlignment="1">
      <alignment horizontal="right"/>
    </xf>
    <xf numFmtId="0" fontId="75" fillId="3" borderId="25" xfId="0" applyFont="1" applyFill="1" applyBorder="1" applyAlignment="1">
      <alignment horizontal="left" wrapText="1" indent="1"/>
    </xf>
    <xf numFmtId="17" fontId="0" fillId="0" borderId="0" xfId="0" applyNumberFormat="1"/>
    <xf numFmtId="2" fontId="0" fillId="0" borderId="0" xfId="0" applyNumberFormat="1"/>
    <xf numFmtId="3" fontId="97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98" fillId="0" borderId="2" xfId="29" applyNumberFormat="1" applyFont="1" applyFill="1" applyBorder="1" applyAlignment="1" applyProtection="1">
      <alignment horizontal="center" vertical="center"/>
      <protection locked="0"/>
    </xf>
    <xf numFmtId="3" fontId="98" fillId="0" borderId="2" xfId="29" applyNumberFormat="1" applyFont="1" applyFill="1" applyBorder="1" applyAlignment="1" applyProtection="1">
      <alignment vertical="center" wrapText="1"/>
      <protection locked="0"/>
    </xf>
    <xf numFmtId="3" fontId="98" fillId="0" borderId="0" xfId="1" applyNumberFormat="1" applyFont="1" applyFill="1"/>
    <xf numFmtId="3" fontId="98" fillId="0" borderId="0" xfId="1" applyNumberFormat="1" applyFont="1"/>
    <xf numFmtId="0" fontId="99" fillId="10" borderId="2" xfId="29" applyFont="1" applyFill="1" applyBorder="1" applyAlignment="1">
      <alignment vertical="top" wrapText="1"/>
    </xf>
    <xf numFmtId="0" fontId="99" fillId="10" borderId="5" xfId="29" applyFont="1" applyFill="1" applyBorder="1" applyAlignment="1">
      <alignment vertical="top" wrapText="1"/>
    </xf>
    <xf numFmtId="3" fontId="99" fillId="10" borderId="5" xfId="29" applyNumberFormat="1" applyFont="1" applyFill="1" applyBorder="1" applyAlignment="1">
      <alignment vertical="top" wrapText="1"/>
    </xf>
    <xf numFmtId="3" fontId="74" fillId="10" borderId="2" xfId="30" applyNumberFormat="1" applyFont="1" applyFill="1" applyBorder="1" applyAlignment="1">
      <alignment horizontal="center" vertical="center"/>
    </xf>
    <xf numFmtId="3" fontId="74" fillId="10" borderId="2" xfId="29" applyNumberFormat="1" applyFont="1" applyFill="1" applyBorder="1" applyAlignment="1">
      <alignment horizontal="right" vertical="center" wrapText="1"/>
    </xf>
    <xf numFmtId="3" fontId="98" fillId="10" borderId="0" xfId="1" applyNumberFormat="1" applyFont="1" applyFill="1"/>
    <xf numFmtId="0" fontId="99" fillId="5" borderId="2" xfId="29" applyFont="1" applyFill="1" applyBorder="1" applyAlignment="1">
      <alignment horizontal="left" vertical="top" wrapText="1" indent="1"/>
    </xf>
    <xf numFmtId="0" fontId="99" fillId="5" borderId="5" xfId="29" applyFont="1" applyFill="1" applyBorder="1" applyAlignment="1">
      <alignment vertical="top" wrapText="1"/>
    </xf>
    <xf numFmtId="3" fontId="99" fillId="5" borderId="5" xfId="29" applyNumberFormat="1" applyFont="1" applyFill="1" applyBorder="1" applyAlignment="1">
      <alignment vertical="top" wrapText="1"/>
    </xf>
    <xf numFmtId="3" fontId="100" fillId="5" borderId="2" xfId="30" applyNumberFormat="1" applyFont="1" applyFill="1" applyBorder="1" applyAlignment="1">
      <alignment horizontal="center" vertical="center"/>
    </xf>
    <xf numFmtId="3" fontId="98" fillId="5" borderId="0" xfId="1" applyNumberFormat="1" applyFont="1" applyFill="1"/>
    <xf numFmtId="0" fontId="101" fillId="7" borderId="5" xfId="29" applyFont="1" applyFill="1" applyBorder="1" applyAlignment="1">
      <alignment vertical="top" wrapText="1"/>
    </xf>
    <xf numFmtId="3" fontId="74" fillId="7" borderId="2" xfId="30" applyNumberFormat="1" applyFont="1" applyFill="1" applyBorder="1" applyAlignment="1">
      <alignment horizontal="center" vertical="center"/>
    </xf>
    <xf numFmtId="3" fontId="98" fillId="7" borderId="0" xfId="1" applyNumberFormat="1" applyFont="1" applyFill="1"/>
    <xf numFmtId="3" fontId="102" fillId="10" borderId="2" xfId="1" applyNumberFormat="1" applyFont="1" applyFill="1" applyBorder="1" applyAlignment="1" applyProtection="1">
      <alignment horizontal="left" vertical="top" indent="1"/>
      <protection locked="0"/>
    </xf>
    <xf numFmtId="3" fontId="74" fillId="10" borderId="2" xfId="1" applyNumberFormat="1" applyFont="1" applyFill="1" applyBorder="1" applyAlignment="1">
      <alignment horizontal="center" vertical="center"/>
    </xf>
    <xf numFmtId="3" fontId="102" fillId="5" borderId="2" xfId="1" applyNumberFormat="1" applyFont="1" applyFill="1" applyBorder="1" applyAlignment="1" applyProtection="1">
      <alignment horizontal="left" vertical="top" indent="1"/>
      <protection locked="0"/>
    </xf>
    <xf numFmtId="3" fontId="103" fillId="5" borderId="2" xfId="30" applyNumberFormat="1" applyFont="1" applyFill="1" applyBorder="1" applyAlignment="1">
      <alignment horizontal="center" vertical="center"/>
    </xf>
    <xf numFmtId="3" fontId="74" fillId="7" borderId="2" xfId="29" applyNumberFormat="1" applyFont="1" applyFill="1" applyBorder="1" applyAlignment="1">
      <alignment horizontal="center" vertical="center" wrapText="1"/>
    </xf>
    <xf numFmtId="3" fontId="89" fillId="0" borderId="2" xfId="1" applyNumberFormat="1" applyFont="1" applyFill="1" applyBorder="1" applyAlignment="1">
      <alignment horizontal="center" vertical="center" wrapText="1"/>
    </xf>
    <xf numFmtId="3" fontId="104" fillId="10" borderId="2" xfId="1" applyNumberFormat="1" applyFont="1" applyFill="1" applyBorder="1"/>
    <xf numFmtId="3" fontId="104" fillId="5" borderId="2" xfId="1" applyNumberFormat="1" applyFont="1" applyFill="1" applyBorder="1"/>
    <xf numFmtId="0" fontId="99" fillId="5" borderId="2" xfId="29" applyFont="1" applyFill="1" applyBorder="1" applyAlignment="1">
      <alignment vertical="top" wrapText="1"/>
    </xf>
    <xf numFmtId="0" fontId="101" fillId="7" borderId="2" xfId="29" applyFont="1" applyFill="1" applyBorder="1" applyAlignment="1">
      <alignment horizontal="center" vertical="top" wrapText="1"/>
    </xf>
    <xf numFmtId="0" fontId="105" fillId="0" borderId="2" xfId="29" applyFont="1" applyFill="1" applyBorder="1" applyAlignment="1">
      <alignment horizontal="right" vertical="top"/>
    </xf>
    <xf numFmtId="3" fontId="74" fillId="0" borderId="2" xfId="30" applyNumberFormat="1" applyFont="1" applyFill="1" applyBorder="1" applyAlignment="1">
      <alignment horizontal="center" vertical="center"/>
    </xf>
    <xf numFmtId="3" fontId="96" fillId="0" borderId="3" xfId="1" applyNumberFormat="1" applyFont="1" applyBorder="1" applyAlignment="1">
      <alignment horizontal="center"/>
    </xf>
    <xf numFmtId="3" fontId="89" fillId="0" borderId="2" xfId="1" applyNumberFormat="1" applyFont="1" applyFill="1" applyBorder="1" applyAlignment="1">
      <alignment horizontal="right" vertical="center"/>
    </xf>
    <xf numFmtId="3" fontId="104" fillId="0" borderId="0" xfId="1" applyNumberFormat="1" applyFont="1" applyFill="1"/>
    <xf numFmtId="3" fontId="98" fillId="0" borderId="0" xfId="1" applyNumberFormat="1" applyFont="1" applyFill="1" applyAlignment="1">
      <alignment horizontal="left" vertical="top" wrapText="1"/>
    </xf>
    <xf numFmtId="3" fontId="98" fillId="0" borderId="0" xfId="1" applyNumberFormat="1" applyFont="1" applyFill="1" applyAlignment="1">
      <alignment horizontal="right"/>
    </xf>
    <xf numFmtId="3" fontId="104" fillId="0" borderId="0" xfId="1" applyNumberFormat="1" applyFont="1"/>
    <xf numFmtId="0" fontId="106" fillId="0" borderId="2" xfId="29" applyFont="1" applyFill="1" applyBorder="1" applyAlignment="1">
      <alignment vertical="center" wrapText="1"/>
    </xf>
    <xf numFmtId="0" fontId="106" fillId="0" borderId="2" xfId="29" applyFont="1" applyFill="1" applyBorder="1" applyAlignment="1">
      <alignment horizontal="left" vertical="center" wrapText="1"/>
    </xf>
    <xf numFmtId="0" fontId="11" fillId="0" borderId="0" xfId="24" applyFont="1" applyFill="1" applyBorder="1" applyProtection="1">
      <protection locked="0"/>
    </xf>
    <xf numFmtId="0" fontId="11" fillId="0" borderId="2" xfId="24" applyFont="1" applyBorder="1" applyProtection="1">
      <protection locked="0"/>
    </xf>
    <xf numFmtId="0" fontId="11" fillId="0" borderId="0" xfId="24" applyFont="1" applyFill="1" applyBorder="1" applyAlignment="1" applyProtection="1">
      <alignment wrapText="1"/>
      <protection locked="0"/>
    </xf>
    <xf numFmtId="0" fontId="11" fillId="0" borderId="2" xfId="24" applyFont="1" applyBorder="1" applyAlignment="1" applyProtection="1">
      <alignment wrapText="1"/>
      <protection locked="0"/>
    </xf>
    <xf numFmtId="164" fontId="98" fillId="9" borderId="2" xfId="62" applyNumberFormat="1" applyFont="1" applyFill="1" applyBorder="1" applyAlignment="1" applyProtection="1">
      <alignment vertical="center"/>
    </xf>
    <xf numFmtId="164" fontId="107" fillId="9" borderId="2" xfId="29" applyNumberFormat="1" applyFont="1" applyFill="1" applyBorder="1" applyAlignment="1">
      <alignment horizontal="right" vertical="center" wrapText="1"/>
    </xf>
    <xf numFmtId="0" fontId="108" fillId="2" borderId="0" xfId="0" applyFont="1" applyFill="1" applyBorder="1" applyAlignment="1">
      <alignment vertical="center"/>
    </xf>
    <xf numFmtId="0" fontId="108" fillId="2" borderId="0" xfId="0" applyFont="1" applyFill="1" applyAlignment="1">
      <alignment vertical="center"/>
    </xf>
    <xf numFmtId="164" fontId="11" fillId="0" borderId="0" xfId="62" applyNumberFormat="1" applyFont="1" applyFill="1" applyBorder="1" applyProtection="1">
      <protection locked="0"/>
    </xf>
    <xf numFmtId="164" fontId="11" fillId="5" borderId="2" xfId="62" applyNumberFormat="1" applyFont="1" applyFill="1" applyBorder="1" applyProtection="1">
      <protection locked="0"/>
    </xf>
    <xf numFmtId="164" fontId="98" fillId="9" borderId="2" xfId="62" applyNumberFormat="1" applyFont="1" applyFill="1" applyBorder="1" applyAlignment="1">
      <alignment vertical="center"/>
    </xf>
    <xf numFmtId="164" fontId="11" fillId="7" borderId="2" xfId="62" applyNumberFormat="1" applyFont="1" applyFill="1" applyBorder="1" applyProtection="1">
      <protection locked="0"/>
    </xf>
    <xf numFmtId="164" fontId="109" fillId="0" borderId="2" xfId="62" applyNumberFormat="1" applyFont="1" applyFill="1" applyBorder="1" applyAlignment="1">
      <alignment vertical="center" wrapText="1"/>
    </xf>
    <xf numFmtId="164" fontId="98" fillId="5" borderId="2" xfId="62" applyNumberFormat="1" applyFont="1" applyFill="1" applyBorder="1" applyAlignment="1">
      <alignment vertical="center"/>
    </xf>
    <xf numFmtId="164" fontId="11" fillId="4" borderId="2" xfId="62" applyNumberFormat="1" applyFont="1" applyFill="1" applyBorder="1" applyProtection="1">
      <protection locked="0"/>
    </xf>
    <xf numFmtId="164" fontId="109" fillId="0" borderId="2" xfId="62" applyNumberFormat="1" applyFont="1" applyFill="1" applyBorder="1" applyAlignment="1">
      <alignment horizontal="left" vertical="top" wrapText="1"/>
    </xf>
    <xf numFmtId="164" fontId="110" fillId="2" borderId="2" xfId="28" applyNumberFormat="1" applyFont="1" applyFill="1" applyBorder="1" applyAlignment="1">
      <alignment horizontal="right" vertical="center" wrapText="1"/>
    </xf>
    <xf numFmtId="164" fontId="110" fillId="2" borderId="2" xfId="28" applyNumberFormat="1" applyFont="1" applyFill="1" applyBorder="1" applyAlignment="1">
      <alignment horizontal="left" vertical="center" wrapText="1"/>
    </xf>
    <xf numFmtId="164" fontId="98" fillId="4" borderId="2" xfId="62" applyNumberFormat="1" applyFont="1" applyFill="1" applyBorder="1" applyAlignment="1">
      <alignment vertical="center"/>
    </xf>
    <xf numFmtId="164" fontId="97" fillId="0" borderId="0" xfId="62" applyNumberFormat="1" applyFont="1" applyFill="1" applyBorder="1" applyAlignment="1" applyProtection="1">
      <alignment horizontal="center" vertical="center"/>
    </xf>
    <xf numFmtId="164" fontId="11" fillId="6" borderId="2" xfId="62" applyNumberFormat="1" applyFont="1" applyFill="1" applyBorder="1" applyProtection="1">
      <protection locked="0"/>
    </xf>
    <xf numFmtId="164" fontId="111" fillId="5" borderId="2" xfId="62" applyNumberFormat="1" applyFont="1" applyFill="1" applyBorder="1" applyAlignment="1">
      <alignment vertical="center"/>
    </xf>
    <xf numFmtId="164" fontId="112" fillId="9" borderId="2" xfId="62" applyNumberFormat="1" applyFont="1" applyFill="1" applyBorder="1" applyAlignment="1">
      <alignment vertical="center"/>
    </xf>
    <xf numFmtId="164" fontId="113" fillId="5" borderId="2" xfId="62" applyNumberFormat="1" applyFont="1" applyFill="1" applyBorder="1" applyAlignment="1">
      <alignment vertical="center"/>
    </xf>
    <xf numFmtId="164" fontId="89" fillId="9" borderId="2" xfId="62" applyNumberFormat="1" applyFont="1" applyFill="1" applyBorder="1" applyAlignment="1">
      <alignment vertical="center"/>
    </xf>
    <xf numFmtId="0" fontId="11" fillId="0" borderId="0" xfId="24" applyFont="1" applyBorder="1" applyProtection="1">
      <protection locked="0"/>
    </xf>
    <xf numFmtId="164" fontId="97" fillId="9" borderId="2" xfId="62" applyNumberFormat="1" applyFont="1" applyFill="1" applyBorder="1" applyAlignment="1">
      <alignment vertical="center"/>
    </xf>
    <xf numFmtId="0" fontId="90" fillId="0" borderId="0" xfId="24" applyFont="1" applyFill="1" applyBorder="1" applyProtection="1">
      <protection locked="0"/>
    </xf>
    <xf numFmtId="0" fontId="90" fillId="0" borderId="0" xfId="24" applyFont="1" applyBorder="1" applyProtection="1">
      <protection locked="0"/>
    </xf>
    <xf numFmtId="0" fontId="98" fillId="2" borderId="0" xfId="24" applyFont="1" applyFill="1" applyBorder="1" applyAlignment="1" applyProtection="1">
      <alignment horizontal="left" vertical="center"/>
      <protection locked="0"/>
    </xf>
    <xf numFmtId="0" fontId="98" fillId="2" borderId="0" xfId="24" applyFont="1" applyFill="1" applyBorder="1" applyAlignment="1" applyProtection="1">
      <alignment horizontal="left" vertical="center" wrapText="1"/>
      <protection locked="0"/>
    </xf>
    <xf numFmtId="0" fontId="98" fillId="2" borderId="0" xfId="24" applyFont="1" applyFill="1" applyBorder="1" applyAlignment="1" applyProtection="1">
      <alignment vertical="center"/>
      <protection locked="0"/>
    </xf>
    <xf numFmtId="0" fontId="11" fillId="2" borderId="0" xfId="24" applyFont="1" applyFill="1" applyBorder="1" applyProtection="1">
      <protection locked="0"/>
    </xf>
    <xf numFmtId="164" fontId="98" fillId="0" borderId="0" xfId="62" applyNumberFormat="1" applyFont="1" applyFill="1" applyBorder="1" applyAlignment="1" applyProtection="1">
      <alignment vertical="center"/>
      <protection locked="0"/>
    </xf>
    <xf numFmtId="164" fontId="98" fillId="2" borderId="0" xfId="62" applyNumberFormat="1" applyFont="1" applyFill="1" applyBorder="1" applyAlignment="1" applyProtection="1">
      <alignment vertical="center"/>
      <protection locked="0"/>
    </xf>
    <xf numFmtId="164" fontId="11" fillId="2" borderId="0" xfId="24" applyNumberFormat="1" applyFont="1" applyFill="1" applyBorder="1" applyProtection="1">
      <protection locked="0"/>
    </xf>
    <xf numFmtId="164" fontId="11" fillId="2" borderId="0" xfId="24" applyNumberFormat="1" applyFont="1" applyFill="1" applyBorder="1" applyAlignment="1" applyProtection="1">
      <alignment horizontal="center" vertical="center"/>
      <protection locked="0"/>
    </xf>
    <xf numFmtId="0" fontId="98" fillId="0" borderId="0" xfId="24" applyFont="1" applyBorder="1" applyAlignment="1" applyProtection="1">
      <alignment horizontal="left" vertical="center"/>
      <protection locked="0"/>
    </xf>
    <xf numFmtId="0" fontId="98" fillId="0" borderId="0" xfId="24" applyFont="1" applyBorder="1" applyAlignment="1" applyProtection="1">
      <alignment horizontal="left" vertical="center" wrapText="1"/>
      <protection locked="0"/>
    </xf>
    <xf numFmtId="0" fontId="98" fillId="0" borderId="0" xfId="24" applyFont="1" applyFill="1" applyBorder="1" applyAlignment="1" applyProtection="1">
      <alignment vertical="center"/>
      <protection locked="0"/>
    </xf>
    <xf numFmtId="0" fontId="98" fillId="0" borderId="0" xfId="24" applyFont="1" applyBorder="1" applyAlignment="1" applyProtection="1">
      <alignment vertical="center"/>
      <protection locked="0"/>
    </xf>
    <xf numFmtId="164" fontId="98" fillId="0" borderId="0" xfId="62" applyNumberFormat="1" applyFont="1" applyBorder="1" applyAlignment="1" applyProtection="1">
      <alignment vertical="center"/>
      <protection locked="0"/>
    </xf>
    <xf numFmtId="0" fontId="98" fillId="0" borderId="2" xfId="24" applyFont="1" applyBorder="1" applyAlignment="1" applyProtection="1">
      <alignment horizontal="left" vertical="center"/>
      <protection locked="0"/>
    </xf>
    <xf numFmtId="0" fontId="98" fillId="0" borderId="2" xfId="24" applyFont="1" applyBorder="1" applyAlignment="1" applyProtection="1">
      <alignment horizontal="left" vertical="center" wrapText="1"/>
      <protection locked="0"/>
    </xf>
    <xf numFmtId="0" fontId="98" fillId="0" borderId="2" xfId="24" applyFont="1" applyFill="1" applyBorder="1" applyAlignment="1" applyProtection="1">
      <alignment vertical="center"/>
      <protection locked="0"/>
    </xf>
    <xf numFmtId="0" fontId="98" fillId="0" borderId="2" xfId="24" applyFont="1" applyBorder="1" applyAlignment="1" applyProtection="1">
      <alignment vertical="center"/>
      <protection locked="0"/>
    </xf>
    <xf numFmtId="164" fontId="98" fillId="0" borderId="5" xfId="62" applyNumberFormat="1" applyFont="1" applyFill="1" applyBorder="1" applyAlignment="1" applyProtection="1">
      <alignment vertical="center"/>
      <protection locked="0"/>
    </xf>
    <xf numFmtId="0" fontId="98" fillId="4" borderId="2" xfId="24" applyFont="1" applyFill="1" applyBorder="1" applyAlignment="1" applyProtection="1">
      <alignment vertical="center"/>
      <protection locked="0"/>
    </xf>
    <xf numFmtId="0" fontId="98" fillId="7" borderId="2" xfId="24" applyFont="1" applyFill="1" applyBorder="1" applyAlignment="1" applyProtection="1">
      <alignment vertical="center"/>
      <protection locked="0"/>
    </xf>
    <xf numFmtId="0" fontId="11" fillId="0" borderId="0" xfId="24" applyFont="1" applyFill="1" applyAlignment="1" applyProtection="1">
      <alignment vertical="center"/>
      <protection locked="0"/>
    </xf>
    <xf numFmtId="0" fontId="11" fillId="0" borderId="0" xfId="24" applyFont="1" applyAlignment="1" applyProtection="1">
      <alignment vertical="center"/>
      <protection locked="0"/>
    </xf>
    <xf numFmtId="0" fontId="11" fillId="0" borderId="0" xfId="24" applyFont="1" applyFill="1" applyAlignment="1" applyProtection="1">
      <alignment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164" fontId="74" fillId="9" borderId="2" xfId="59" applyNumberFormat="1" applyFont="1" applyFill="1" applyBorder="1" applyAlignment="1">
      <alignment horizontal="right" vertical="center" wrapText="1"/>
    </xf>
    <xf numFmtId="164" fontId="74" fillId="9" borderId="2" xfId="59" applyNumberFormat="1" applyFont="1" applyFill="1" applyBorder="1" applyAlignment="1" applyProtection="1">
      <alignment horizontal="right" vertical="center"/>
      <protection locked="0"/>
    </xf>
    <xf numFmtId="164" fontId="11" fillId="0" borderId="0" xfId="24" applyNumberFormat="1" applyFont="1" applyFill="1" applyAlignment="1" applyProtection="1">
      <alignment vertical="center"/>
      <protection locked="0"/>
    </xf>
    <xf numFmtId="0" fontId="11" fillId="5" borderId="0" xfId="24" applyFont="1" applyFill="1" applyAlignment="1" applyProtection="1">
      <alignment vertical="center"/>
      <protection locked="0"/>
    </xf>
    <xf numFmtId="0" fontId="109" fillId="0" borderId="2" xfId="29" applyFont="1" applyBorder="1" applyAlignment="1">
      <alignment horizontal="left" vertical="center" wrapText="1"/>
    </xf>
    <xf numFmtId="0" fontId="104" fillId="0" borderId="2" xfId="29" applyFont="1" applyFill="1" applyBorder="1" applyAlignment="1">
      <alignment vertical="center" wrapText="1"/>
    </xf>
    <xf numFmtId="164" fontId="74" fillId="5" borderId="2" xfId="59" applyNumberFormat="1" applyFont="1" applyFill="1" applyBorder="1" applyAlignment="1">
      <alignment horizontal="right" vertical="center" wrapText="1"/>
    </xf>
    <xf numFmtId="0" fontId="11" fillId="4" borderId="0" xfId="24" applyFont="1" applyFill="1" applyAlignment="1" applyProtection="1">
      <alignment vertical="center"/>
      <protection locked="0"/>
    </xf>
    <xf numFmtId="164" fontId="74" fillId="5" borderId="2" xfId="59" applyNumberFormat="1" applyFont="1" applyFill="1" applyBorder="1" applyAlignment="1" applyProtection="1">
      <alignment horizontal="right" vertical="center"/>
      <protection locked="0"/>
    </xf>
    <xf numFmtId="0" fontId="11" fillId="7" borderId="0" xfId="24" applyFont="1" applyFill="1" applyAlignment="1" applyProtection="1">
      <alignment vertical="center"/>
      <protection locked="0"/>
    </xf>
    <xf numFmtId="164" fontId="74" fillId="9" borderId="2" xfId="59" applyNumberFormat="1" applyFont="1" applyFill="1" applyBorder="1" applyAlignment="1">
      <alignment horizontal="right" vertical="center"/>
    </xf>
    <xf numFmtId="164" fontId="74" fillId="5" borderId="2" xfId="59" applyNumberFormat="1" applyFont="1" applyFill="1" applyBorder="1" applyAlignment="1">
      <alignment horizontal="right" vertical="center"/>
    </xf>
    <xf numFmtId="0" fontId="11" fillId="8" borderId="0" xfId="24" applyFont="1" applyFill="1" applyAlignment="1" applyProtection="1">
      <alignment vertical="center"/>
      <protection locked="0"/>
    </xf>
    <xf numFmtId="164" fontId="100" fillId="5" borderId="2" xfId="59" applyNumberFormat="1" applyFont="1" applyFill="1" applyBorder="1" applyAlignment="1">
      <alignment horizontal="right" vertical="center" wrapText="1"/>
    </xf>
    <xf numFmtId="0" fontId="98" fillId="0" borderId="2" xfId="29" applyFont="1" applyFill="1" applyBorder="1" applyAlignment="1">
      <alignment vertical="center" wrapText="1"/>
    </xf>
    <xf numFmtId="0" fontId="104" fillId="0" borderId="2" xfId="29" applyFont="1" applyFill="1" applyBorder="1" applyAlignment="1">
      <alignment horizontal="left" vertical="center" wrapText="1"/>
    </xf>
    <xf numFmtId="0" fontId="11" fillId="0" borderId="0" xfId="24" applyFont="1" applyFill="1" applyAlignment="1" applyProtection="1">
      <alignment horizontal="left" vertical="center"/>
      <protection locked="0"/>
    </xf>
    <xf numFmtId="0" fontId="11" fillId="4" borderId="0" xfId="24" applyFont="1" applyFill="1" applyAlignment="1" applyProtection="1">
      <alignment horizontal="left" vertical="center"/>
      <protection locked="0"/>
    </xf>
    <xf numFmtId="164" fontId="103" fillId="5" borderId="2" xfId="59" applyNumberFormat="1" applyFont="1" applyFill="1" applyBorder="1" applyAlignment="1">
      <alignment horizontal="right" vertical="center" wrapText="1"/>
    </xf>
    <xf numFmtId="164" fontId="100" fillId="9" borderId="2" xfId="59" applyNumberFormat="1" applyFont="1" applyFill="1" applyBorder="1" applyAlignment="1">
      <alignment horizontal="right" vertical="center" wrapText="1"/>
    </xf>
    <xf numFmtId="0" fontId="104" fillId="0" borderId="2" xfId="2" applyFont="1" applyBorder="1" applyAlignment="1">
      <alignment vertical="top" wrapText="1"/>
    </xf>
    <xf numFmtId="164" fontId="74" fillId="5" borderId="2" xfId="59" applyNumberFormat="1" applyFont="1" applyFill="1" applyBorder="1" applyAlignment="1" applyProtection="1">
      <alignment horizontal="right" vertical="center"/>
    </xf>
    <xf numFmtId="164" fontId="89" fillId="9" borderId="2" xfId="59" applyNumberFormat="1" applyFont="1" applyFill="1" applyBorder="1" applyAlignment="1" applyProtection="1">
      <alignment horizontal="right" vertical="center"/>
    </xf>
    <xf numFmtId="0" fontId="98" fillId="0" borderId="0" xfId="24" applyFont="1" applyAlignment="1" applyProtection="1">
      <alignment vertical="center"/>
      <protection locked="0"/>
    </xf>
    <xf numFmtId="0" fontId="104" fillId="0" borderId="0" xfId="24" applyFont="1" applyFill="1" applyAlignment="1" applyProtection="1">
      <alignment horizontal="left" vertical="center" wrapText="1"/>
      <protection locked="0"/>
    </xf>
    <xf numFmtId="0" fontId="98" fillId="0" borderId="0" xfId="24" applyFont="1" applyFill="1" applyAlignment="1" applyProtection="1">
      <alignment vertical="center"/>
      <protection locked="0"/>
    </xf>
    <xf numFmtId="164" fontId="98" fillId="0" borderId="0" xfId="24" applyNumberFormat="1" applyFont="1" applyFill="1" applyAlignment="1" applyProtection="1">
      <alignment vertical="center"/>
      <protection locked="0"/>
    </xf>
    <xf numFmtId="0" fontId="98" fillId="0" borderId="0" xfId="24" applyFont="1" applyProtection="1">
      <protection locked="0"/>
    </xf>
    <xf numFmtId="0" fontId="104" fillId="0" borderId="0" xfId="24" applyFont="1" applyFill="1" applyAlignment="1" applyProtection="1">
      <alignment horizontal="left" vertical="top" wrapText="1"/>
      <protection locked="0"/>
    </xf>
    <xf numFmtId="0" fontId="98" fillId="0" borderId="0" xfId="24" applyFont="1" applyFill="1" applyProtection="1">
      <protection locked="0"/>
    </xf>
    <xf numFmtId="0" fontId="11" fillId="0" borderId="0" xfId="24" applyFont="1" applyFill="1" applyProtection="1">
      <protection locked="0"/>
    </xf>
    <xf numFmtId="0" fontId="11" fillId="0" borderId="0" xfId="24" applyFont="1" applyProtection="1">
      <protection locked="0"/>
    </xf>
    <xf numFmtId="0" fontId="98" fillId="4" borderId="0" xfId="24" applyFont="1" applyFill="1" applyProtection="1">
      <protection locked="0"/>
    </xf>
    <xf numFmtId="0" fontId="98" fillId="7" borderId="0" xfId="24" applyFont="1" applyFill="1" applyProtection="1">
      <protection locked="0"/>
    </xf>
    <xf numFmtId="0" fontId="109" fillId="0" borderId="2" xfId="29" applyFont="1" applyFill="1" applyBorder="1" applyAlignment="1">
      <alignment horizontal="left" vertical="center" wrapText="1"/>
    </xf>
    <xf numFmtId="0" fontId="115" fillId="0" borderId="2" xfId="29" applyFont="1" applyFill="1" applyBorder="1" applyAlignment="1">
      <alignment vertical="center" wrapText="1"/>
    </xf>
    <xf numFmtId="0" fontId="116" fillId="0" borderId="2" xfId="29" applyFont="1" applyFill="1" applyBorder="1" applyAlignment="1">
      <alignment horizontal="left" vertical="center" wrapText="1"/>
    </xf>
    <xf numFmtId="0" fontId="109" fillId="0" borderId="2" xfId="29" applyFont="1" applyFill="1" applyBorder="1" applyAlignment="1">
      <alignment vertical="center" wrapText="1"/>
    </xf>
    <xf numFmtId="0" fontId="109" fillId="0" borderId="2" xfId="29" applyFont="1" applyFill="1" applyBorder="1" applyAlignment="1">
      <alignment horizontal="right" vertical="center" wrapText="1"/>
    </xf>
    <xf numFmtId="0" fontId="97" fillId="0" borderId="2" xfId="29" applyFont="1" applyFill="1" applyBorder="1" applyAlignment="1">
      <alignment vertical="center"/>
    </xf>
    <xf numFmtId="0" fontId="11" fillId="0" borderId="0" xfId="24" applyFont="1" applyFill="1" applyBorder="1" applyAlignment="1" applyProtection="1">
      <alignment vertical="center"/>
      <protection locked="0"/>
    </xf>
    <xf numFmtId="0" fontId="11" fillId="0" borderId="2" xfId="24" applyFont="1" applyFill="1" applyBorder="1" applyAlignment="1" applyProtection="1">
      <alignment vertical="center"/>
      <protection locked="0"/>
    </xf>
    <xf numFmtId="0" fontId="97" fillId="0" borderId="2" xfId="29" applyFont="1" applyFill="1" applyBorder="1" applyAlignment="1">
      <alignment vertical="center" wrapText="1"/>
    </xf>
    <xf numFmtId="0" fontId="98" fillId="0" borderId="2" xfId="29" applyFont="1" applyFill="1" applyBorder="1" applyAlignment="1">
      <alignment horizontal="left" vertical="center" wrapText="1"/>
    </xf>
    <xf numFmtId="164" fontId="106" fillId="0" borderId="2" xfId="61" applyNumberFormat="1" applyFont="1" applyFill="1" applyBorder="1" applyAlignment="1">
      <alignment vertical="top" wrapText="1"/>
    </xf>
    <xf numFmtId="164" fontId="106" fillId="0" borderId="2" xfId="61" applyNumberFormat="1" applyFont="1" applyFill="1" applyBorder="1" applyAlignment="1">
      <alignment vertical="center" wrapText="1"/>
    </xf>
    <xf numFmtId="164" fontId="74" fillId="9" borderId="2" xfId="61" applyNumberFormat="1" applyFont="1" applyFill="1" applyBorder="1" applyAlignment="1">
      <alignment vertical="center"/>
    </xf>
    <xf numFmtId="164" fontId="98" fillId="9" borderId="2" xfId="61" applyNumberFormat="1" applyFont="1" applyFill="1" applyBorder="1" applyAlignment="1">
      <alignment vertical="center"/>
    </xf>
    <xf numFmtId="164" fontId="98" fillId="9" borderId="2" xfId="61" applyNumberFormat="1" applyFont="1" applyFill="1" applyBorder="1" applyAlignment="1" applyProtection="1">
      <alignment vertical="center"/>
    </xf>
    <xf numFmtId="164" fontId="89" fillId="9" borderId="2" xfId="61" applyNumberFormat="1" applyFont="1" applyFill="1" applyBorder="1" applyAlignment="1" applyProtection="1">
      <alignment vertical="center"/>
    </xf>
    <xf numFmtId="164" fontId="11" fillId="0" borderId="0" xfId="61" applyNumberFormat="1" applyFont="1" applyFill="1" applyBorder="1" applyProtection="1">
      <protection locked="0"/>
    </xf>
    <xf numFmtId="164" fontId="11" fillId="9" borderId="2" xfId="61" applyNumberFormat="1" applyFont="1" applyFill="1" applyBorder="1" applyProtection="1">
      <protection locked="0"/>
    </xf>
    <xf numFmtId="164" fontId="109" fillId="0" borderId="2" xfId="61" applyNumberFormat="1" applyFont="1" applyFill="1" applyBorder="1" applyAlignment="1">
      <alignment horizontal="left" vertical="top" wrapText="1"/>
    </xf>
    <xf numFmtId="164" fontId="109" fillId="0" borderId="2" xfId="61" applyNumberFormat="1" applyFont="1" applyFill="1" applyBorder="1" applyAlignment="1">
      <alignment vertical="center" wrapText="1"/>
    </xf>
    <xf numFmtId="164" fontId="98" fillId="5" borderId="2" xfId="61" applyNumberFormat="1" applyFont="1" applyFill="1" applyBorder="1" applyAlignment="1">
      <alignment vertical="center"/>
    </xf>
    <xf numFmtId="164" fontId="98" fillId="5" borderId="2" xfId="61" applyNumberFormat="1" applyFont="1" applyFill="1" applyBorder="1" applyAlignment="1" applyProtection="1">
      <alignment vertical="center"/>
      <protection locked="0"/>
    </xf>
    <xf numFmtId="164" fontId="98" fillId="5" borderId="2" xfId="61" applyNumberFormat="1" applyFont="1" applyFill="1" applyBorder="1" applyAlignment="1" applyProtection="1">
      <alignment vertical="center"/>
    </xf>
    <xf numFmtId="164" fontId="11" fillId="5" borderId="2" xfId="61" applyNumberFormat="1" applyFont="1" applyFill="1" applyBorder="1" applyProtection="1">
      <protection locked="0"/>
    </xf>
    <xf numFmtId="164" fontId="109" fillId="0" borderId="2" xfId="61" applyNumberFormat="1" applyFont="1" applyFill="1" applyBorder="1" applyAlignment="1">
      <alignment horizontal="center" vertical="top" wrapText="1"/>
    </xf>
    <xf numFmtId="164" fontId="98" fillId="9" borderId="2" xfId="61" applyNumberFormat="1" applyFont="1" applyFill="1" applyBorder="1" applyAlignment="1" applyProtection="1">
      <alignment vertical="center"/>
      <protection locked="0"/>
    </xf>
    <xf numFmtId="164" fontId="111" fillId="5" borderId="2" xfId="61" applyNumberFormat="1" applyFont="1" applyFill="1" applyBorder="1" applyAlignment="1">
      <alignment vertical="center"/>
    </xf>
    <xf numFmtId="164" fontId="111" fillId="5" borderId="2" xfId="61" applyNumberFormat="1" applyFont="1" applyFill="1" applyBorder="1" applyAlignment="1" applyProtection="1">
      <alignment vertical="center"/>
    </xf>
    <xf numFmtId="164" fontId="11" fillId="0" borderId="0" xfId="61" applyNumberFormat="1" applyFont="1" applyFill="1" applyBorder="1" applyAlignment="1" applyProtection="1">
      <protection locked="0"/>
    </xf>
    <xf numFmtId="164" fontId="11" fillId="5" borderId="2" xfId="61" applyNumberFormat="1" applyFont="1" applyFill="1" applyBorder="1" applyAlignment="1" applyProtection="1">
      <protection locked="0"/>
    </xf>
    <xf numFmtId="164" fontId="111" fillId="9" borderId="2" xfId="61" applyNumberFormat="1" applyFont="1" applyFill="1" applyBorder="1" applyAlignment="1">
      <alignment vertical="center"/>
    </xf>
    <xf numFmtId="164" fontId="111" fillId="9" borderId="2" xfId="61" applyNumberFormat="1" applyFont="1" applyFill="1" applyBorder="1" applyAlignment="1" applyProtection="1">
      <alignment vertical="center"/>
      <protection locked="0"/>
    </xf>
    <xf numFmtId="164" fontId="111" fillId="9" borderId="2" xfId="61" applyNumberFormat="1" applyFont="1" applyFill="1" applyBorder="1" applyAlignment="1" applyProtection="1">
      <alignment vertical="center"/>
    </xf>
    <xf numFmtId="164" fontId="113" fillId="5" borderId="2" xfId="61" applyNumberFormat="1" applyFont="1" applyFill="1" applyBorder="1" applyAlignment="1" applyProtection="1">
      <alignment vertical="center"/>
    </xf>
    <xf numFmtId="164" fontId="11" fillId="7" borderId="2" xfId="61" applyNumberFormat="1" applyFont="1" applyFill="1" applyBorder="1" applyProtection="1">
      <protection locked="0"/>
    </xf>
    <xf numFmtId="0" fontId="11" fillId="9" borderId="2" xfId="24" applyFont="1" applyFill="1" applyBorder="1" applyProtection="1">
      <protection locked="0"/>
    </xf>
    <xf numFmtId="164" fontId="97" fillId="9" borderId="2" xfId="61" applyNumberFormat="1" applyFont="1" applyFill="1" applyBorder="1" applyAlignment="1">
      <alignment vertical="center"/>
    </xf>
    <xf numFmtId="164" fontId="90" fillId="0" borderId="0" xfId="61" applyNumberFormat="1" applyFont="1" applyFill="1" applyBorder="1" applyProtection="1">
      <protection locked="0"/>
    </xf>
    <xf numFmtId="0" fontId="90" fillId="9" borderId="1" xfId="24" applyFont="1" applyFill="1" applyBorder="1" applyProtection="1">
      <protection locked="0"/>
    </xf>
    <xf numFmtId="0" fontId="98" fillId="0" borderId="0" xfId="24" applyFont="1" applyFill="1" applyBorder="1" applyProtection="1">
      <protection locked="0"/>
    </xf>
    <xf numFmtId="0" fontId="89" fillId="0" borderId="0" xfId="24" applyFont="1" applyFill="1" applyBorder="1" applyProtection="1">
      <protection locked="0"/>
    </xf>
    <xf numFmtId="164" fontId="89" fillId="0" borderId="0" xfId="24" applyNumberFormat="1" applyFont="1" applyFill="1" applyBorder="1" applyProtection="1">
      <protection locked="0"/>
    </xf>
    <xf numFmtId="0" fontId="98" fillId="0" borderId="4" xfId="24" applyFont="1" applyFill="1" applyBorder="1" applyProtection="1">
      <protection locked="0"/>
    </xf>
    <xf numFmtId="0" fontId="98" fillId="0" borderId="4" xfId="24" applyFont="1" applyFill="1" applyBorder="1" applyAlignment="1" applyProtection="1">
      <alignment vertical="center"/>
      <protection locked="0"/>
    </xf>
    <xf numFmtId="0" fontId="89" fillId="0" borderId="7" xfId="24" applyFont="1" applyFill="1" applyBorder="1" applyProtection="1">
      <protection locked="0"/>
    </xf>
    <xf numFmtId="0" fontId="11" fillId="0" borderId="4" xfId="24" applyFont="1" applyFill="1" applyBorder="1" applyProtection="1">
      <protection locked="0"/>
    </xf>
    <xf numFmtId="0" fontId="98" fillId="0" borderId="2" xfId="24" applyFont="1" applyFill="1" applyBorder="1" applyProtection="1">
      <protection locked="0"/>
    </xf>
    <xf numFmtId="0" fontId="89" fillId="0" borderId="5" xfId="24" applyFont="1" applyFill="1" applyBorder="1" applyProtection="1">
      <protection locked="0"/>
    </xf>
    <xf numFmtId="0" fontId="11" fillId="0" borderId="2" xfId="24" applyFont="1" applyFill="1" applyBorder="1" applyProtection="1">
      <protection locked="0"/>
    </xf>
    <xf numFmtId="0" fontId="98" fillId="3" borderId="2" xfId="24" applyFont="1" applyFill="1" applyBorder="1" applyProtection="1">
      <protection locked="0"/>
    </xf>
    <xf numFmtId="0" fontId="98" fillId="4" borderId="2" xfId="24" applyFont="1" applyFill="1" applyBorder="1" applyProtection="1">
      <protection locked="0"/>
    </xf>
    <xf numFmtId="0" fontId="98" fillId="7" borderId="2" xfId="24" applyFont="1" applyFill="1" applyBorder="1" applyProtection="1">
      <protection locked="0"/>
    </xf>
    <xf numFmtId="0" fontId="89" fillId="4" borderId="5" xfId="24" applyFont="1" applyFill="1" applyBorder="1" applyProtection="1">
      <protection locked="0"/>
    </xf>
    <xf numFmtId="3" fontId="97" fillId="0" borderId="8" xfId="1" applyNumberFormat="1" applyFont="1" applyFill="1" applyBorder="1" applyAlignment="1" applyProtection="1">
      <alignment horizontal="center" vertical="center"/>
      <protection locked="0"/>
    </xf>
    <xf numFmtId="3" fontId="97" fillId="0" borderId="4" xfId="1" applyNumberFormat="1" applyFont="1" applyFill="1" applyBorder="1" applyAlignment="1" applyProtection="1">
      <alignment horizontal="center" vertical="center"/>
      <protection locked="0"/>
    </xf>
    <xf numFmtId="3" fontId="96" fillId="0" borderId="5" xfId="1" applyNumberFormat="1" applyFont="1" applyBorder="1" applyAlignment="1">
      <alignment horizontal="center"/>
    </xf>
    <xf numFmtId="3" fontId="96" fillId="0" borderId="3" xfId="1" applyNumberFormat="1" applyFont="1" applyBorder="1" applyAlignment="1">
      <alignment horizontal="center"/>
    </xf>
    <xf numFmtId="3" fontId="96" fillId="0" borderId="10" xfId="1" applyNumberFormat="1" applyFont="1" applyBorder="1" applyAlignment="1" applyProtection="1">
      <alignment horizontal="center" vertical="center"/>
      <protection locked="0"/>
    </xf>
    <xf numFmtId="3" fontId="96" fillId="0" borderId="11" xfId="1" applyNumberFormat="1" applyFont="1" applyBorder="1" applyAlignment="1" applyProtection="1">
      <alignment horizontal="center" vertical="center"/>
      <protection locked="0"/>
    </xf>
    <xf numFmtId="3" fontId="96" fillId="0" borderId="7" xfId="1" applyNumberFormat="1" applyFont="1" applyBorder="1" applyAlignment="1" applyProtection="1">
      <alignment horizontal="center" vertical="center"/>
      <protection locked="0"/>
    </xf>
    <xf numFmtId="3" fontId="96" fillId="0" borderId="12" xfId="1" applyNumberFormat="1" applyFont="1" applyBorder="1" applyAlignment="1" applyProtection="1">
      <alignment horizontal="center" vertical="center"/>
      <protection locked="0"/>
    </xf>
    <xf numFmtId="3" fontId="97" fillId="0" borderId="2" xfId="1" applyNumberFormat="1" applyFont="1" applyBorder="1" applyAlignment="1" applyProtection="1">
      <alignment horizontal="left" vertical="center"/>
      <protection locked="0"/>
    </xf>
    <xf numFmtId="0" fontId="97" fillId="0" borderId="2" xfId="24" applyFont="1" applyFill="1" applyBorder="1" applyAlignment="1" applyProtection="1">
      <alignment horizontal="center" vertical="center" wrapText="1"/>
      <protection locked="0"/>
    </xf>
    <xf numFmtId="164" fontId="97" fillId="9" borderId="5" xfId="62" applyNumberFormat="1" applyFont="1" applyFill="1" applyBorder="1" applyAlignment="1">
      <alignment horizontal="center" vertical="center"/>
    </xf>
    <xf numFmtId="164" fontId="97" fillId="9" borderId="3" xfId="62" applyNumberFormat="1" applyFont="1" applyFill="1" applyBorder="1" applyAlignment="1">
      <alignment horizontal="center" vertical="center"/>
    </xf>
    <xf numFmtId="3" fontId="114" fillId="0" borderId="2" xfId="1" applyNumberFormat="1" applyFont="1" applyBorder="1" applyAlignment="1" applyProtection="1">
      <alignment horizontal="center" vertical="center"/>
      <protection locked="0"/>
    </xf>
    <xf numFmtId="3" fontId="97" fillId="0" borderId="2" xfId="24" applyNumberFormat="1" applyFont="1" applyFill="1" applyBorder="1" applyAlignment="1" applyProtection="1">
      <alignment horizontal="center" vertical="center" wrapText="1"/>
      <protection locked="0"/>
    </xf>
    <xf numFmtId="3" fontId="97" fillId="0" borderId="2" xfId="31" applyNumberFormat="1" applyFont="1" applyFill="1" applyBorder="1" applyAlignment="1" applyProtection="1">
      <alignment horizontal="center" vertical="center"/>
      <protection locked="0"/>
    </xf>
    <xf numFmtId="0" fontId="89" fillId="0" borderId="2" xfId="24" applyFont="1" applyFill="1" applyBorder="1" applyAlignment="1" applyProtection="1">
      <alignment horizontal="center" vertical="center"/>
      <protection locked="0"/>
    </xf>
    <xf numFmtId="0" fontId="97" fillId="0" borderId="2" xfId="24" applyFont="1" applyFill="1" applyBorder="1" applyAlignment="1" applyProtection="1">
      <alignment horizontal="center" vertical="center"/>
      <protection locked="0"/>
    </xf>
    <xf numFmtId="0" fontId="95" fillId="3" borderId="0" xfId="0" applyFont="1" applyFill="1" applyBorder="1" applyAlignment="1"/>
    <xf numFmtId="14" fontId="76" fillId="3" borderId="0" xfId="0" applyNumberFormat="1" applyFont="1" applyFill="1" applyBorder="1" applyAlignment="1"/>
    <xf numFmtId="0" fontId="0" fillId="3" borderId="0" xfId="0" applyFill="1" applyAlignment="1"/>
    <xf numFmtId="0" fontId="76" fillId="3" borderId="0" xfId="0" applyFont="1" applyFill="1" applyBorder="1" applyAlignment="1"/>
    <xf numFmtId="0" fontId="95" fillId="3" borderId="0" xfId="0" applyFont="1" applyFill="1" applyAlignment="1"/>
    <xf numFmtId="0" fontId="81" fillId="0" borderId="0" xfId="706" applyFont="1" applyFill="1" applyBorder="1" applyAlignment="1">
      <alignment horizontal="center" wrapText="1"/>
    </xf>
    <xf numFmtId="0" fontId="82" fillId="0" borderId="28" xfId="706" applyFont="1" applyFill="1" applyBorder="1" applyAlignment="1">
      <alignment horizontal="right" vertical="center" wrapText="1"/>
    </xf>
    <xf numFmtId="0" fontId="82" fillId="0" borderId="10" xfId="706" applyFont="1" applyFill="1" applyBorder="1" applyAlignment="1">
      <alignment horizontal="left" vertical="center" wrapText="1"/>
    </xf>
    <xf numFmtId="0" fontId="82" fillId="0" borderId="0" xfId="706" applyFont="1" applyFill="1" applyBorder="1" applyAlignment="1">
      <alignment horizontal="left" vertical="center"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74" fillId="0" borderId="26" xfId="0" applyFont="1" applyBorder="1" applyAlignment="1">
      <alignment horizontal="center" wrapText="1"/>
    </xf>
    <xf numFmtId="0" fontId="74" fillId="0" borderId="12" xfId="0" applyFont="1" applyBorder="1" applyAlignment="1">
      <alignment horizontal="center" wrapText="1"/>
    </xf>
    <xf numFmtId="0" fontId="74" fillId="0" borderId="26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4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wrapText="1"/>
    </xf>
    <xf numFmtId="0" fontId="74" fillId="0" borderId="7" xfId="0" applyFont="1" applyBorder="1" applyAlignment="1">
      <alignment horizontal="center" wrapText="1"/>
    </xf>
    <xf numFmtId="0" fontId="74" fillId="0" borderId="3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7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26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89" fillId="0" borderId="26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/>
    </xf>
    <xf numFmtId="0" fontId="89" fillId="0" borderId="3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7" xfId="0" applyBorder="1" applyAlignment="1">
      <alignment horizontal="center"/>
    </xf>
    <xf numFmtId="0" fontId="27" fillId="0" borderId="0" xfId="0" applyFont="1" applyAlignment="1">
      <alignment horizontal="center"/>
    </xf>
    <xf numFmtId="0" fontId="90" fillId="0" borderId="3" xfId="0" applyFont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 wrapText="1"/>
    </xf>
    <xf numFmtId="0" fontId="90" fillId="0" borderId="2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</cellXfs>
  <cellStyles count="708">
    <cellStyle name="?’һғһ‚›ү" xfId="78"/>
    <cellStyle name="?’һғһ‚›ү 10" xfId="79"/>
    <cellStyle name="?’һғһ‚›ү 11" xfId="80"/>
    <cellStyle name="?’һғһ‚›ү 12" xfId="81"/>
    <cellStyle name="?’һғһ‚›ү 13" xfId="82"/>
    <cellStyle name="?’һғһ‚›ү 14" xfId="83"/>
    <cellStyle name="?’һғһ‚›ү 15" xfId="84"/>
    <cellStyle name="?’һғһ‚›ү 2" xfId="85"/>
    <cellStyle name="?’һғһ‚›ү 3" xfId="86"/>
    <cellStyle name="?’һғһ‚›ү 4" xfId="87"/>
    <cellStyle name="?’һғһ‚›ү 5" xfId="88"/>
    <cellStyle name="?’һғһ‚›ү 6" xfId="89"/>
    <cellStyle name="?’һғһ‚›ү 7" xfId="90"/>
    <cellStyle name="?’һғһ‚›ү 8" xfId="91"/>
    <cellStyle name="?’һғһ‚›ү 9" xfId="92"/>
    <cellStyle name="?’ћѓћ‚›‰" xfId="63"/>
    <cellStyle name="?’ћѓћ‚›‰ 10" xfId="64"/>
    <cellStyle name="?’ћѓћ‚›‰ 11" xfId="65"/>
    <cellStyle name="?’ћѓћ‚›‰ 12" xfId="66"/>
    <cellStyle name="?’ћѓћ‚›‰ 13" xfId="67"/>
    <cellStyle name="?’ћѓћ‚›‰ 14" xfId="68"/>
    <cellStyle name="?’ћѓћ‚›‰ 15" xfId="69"/>
    <cellStyle name="?’ћѓћ‚›‰ 2" xfId="70"/>
    <cellStyle name="?’ћѓћ‚›‰ 3" xfId="71"/>
    <cellStyle name="?’ћѓћ‚›‰ 4" xfId="72"/>
    <cellStyle name="?’ћѓћ‚›‰ 5" xfId="73"/>
    <cellStyle name="?’ћѓћ‚›‰ 6" xfId="74"/>
    <cellStyle name="?’ћѓћ‚›‰ 7" xfId="75"/>
    <cellStyle name="?’ћѓћ‚›‰ 8" xfId="76"/>
    <cellStyle name="?’ћѓћ‚›‰ 9" xfId="77"/>
    <cellStyle name="_001 План ГЗ 201109 (информатизация)" xfId="93"/>
    <cellStyle name="_001-002 ОК" xfId="94"/>
    <cellStyle name="_001-002 ОК_Павл" xfId="95"/>
    <cellStyle name="_001-002 ОК_Павлодар" xfId="96"/>
    <cellStyle name="_007 рай.цент ПФЗОЖ 2008 нор" xfId="97"/>
    <cellStyle name="_007 рай.цент ПФЗОЖ 2008 норм" xfId="98"/>
    <cellStyle name="_040 повыш" xfId="99"/>
    <cellStyle name="_040 повыш 07" xfId="100"/>
    <cellStyle name="_1 гор.бол 2008-2010" xfId="101"/>
    <cellStyle name="_26.12.08 кап.ремонт 2009" xfId="102"/>
    <cellStyle name="_Акмо фин" xfId="103"/>
    <cellStyle name="_Бюджет_2009_все" xfId="104"/>
    <cellStyle name="_Бюджет_2010_2012" xfId="105"/>
    <cellStyle name="_Бюро расходы (измен)" xfId="106"/>
    <cellStyle name="_Бюро расходы МТО (Сауле)" xfId="107"/>
    <cellStyle name="_ГОБМП-2. Формы Минэкономики" xfId="108"/>
    <cellStyle name="_гор.пол в 19 мкр 2010" xfId="109"/>
    <cellStyle name="_Гульназ" xfId="110"/>
    <cellStyle name="_Гульназ_Павл" xfId="111"/>
    <cellStyle name="_Гульназ_Павлодар" xfId="112"/>
    <cellStyle name="_ДОГОВОРА" xfId="113"/>
    <cellStyle name="_доуком 2008" xfId="114"/>
    <cellStyle name="_доукомп ПМСП и узкие" xfId="115"/>
    <cellStyle name="_жум.туб 2008-2010" xfId="116"/>
    <cellStyle name="_Закуп 017_ККСОМУ" xfId="117"/>
    <cellStyle name="_зарплаты 2008-018 МИАЦ 011" xfId="118"/>
    <cellStyle name="_Заявка КОМУ" xfId="119"/>
    <cellStyle name="_Информация по трансфертам на 01 января 2010гАктобе" xfId="120"/>
    <cellStyle name="_кап ремонт 2007" xfId="121"/>
    <cellStyle name="_кап.рем 2004-2007 СКО" xfId="122"/>
    <cellStyle name="_ККСОМУ" xfId="123"/>
    <cellStyle name="_ККСОМУ (лимиты)" xfId="124"/>
    <cellStyle name="_ККСОМУ (прил 46) КОНЕЦ" xfId="125"/>
    <cellStyle name="_ККСОМУ 2010-2012 (расчеты)" xfId="126"/>
    <cellStyle name="_ККСОМУ_015" xfId="127"/>
    <cellStyle name="_ККСОМУ_Павл" xfId="128"/>
    <cellStyle name="_ККСОМУ_Павлодар" xfId="129"/>
    <cellStyle name="_КОМУ (прил 46) 283" xfId="130"/>
    <cellStyle name="_КОМУ доп потребность" xfId="131"/>
    <cellStyle name="_мат.тех оснащ 2007" xfId="132"/>
    <cellStyle name="_мат.тех оснащ 2007 урезанный" xfId="133"/>
    <cellStyle name="_Месячная разбивка госзаказа" xfId="134"/>
    <cellStyle name="_МЗ РК НПА" xfId="135"/>
    <cellStyle name="_обл.туб 2008-2010" xfId="136"/>
    <cellStyle name="_Освоение" xfId="137"/>
    <cellStyle name="_Отчет трансферты МЗ 2009 года Атырауской области" xfId="138"/>
    <cellStyle name="_Передвижка" xfId="139"/>
    <cellStyle name="_Передвижка 015" xfId="140"/>
    <cellStyle name="_Передвижка_август (платежи)" xfId="141"/>
    <cellStyle name="_Передвижка_апрель" xfId="142"/>
    <cellStyle name="_Передвижка_июль" xfId="143"/>
    <cellStyle name="_Передвижка_июнь" xfId="144"/>
    <cellStyle name="_Передвижка_июнь (платежи)" xfId="145"/>
    <cellStyle name="_Передвижка_май (платежи)" xfId="146"/>
    <cellStyle name="_Передвижка_март" xfId="147"/>
    <cellStyle name="_Передвижка_октябрь (платежи)" xfId="148"/>
    <cellStyle name="_Передвижка_сентябрь (платежи)" xfId="149"/>
    <cellStyle name="_Передвижка_февраль" xfId="150"/>
    <cellStyle name="_План закуп_ККСОМУ_2009" xfId="151"/>
    <cellStyle name="_План финансирования РБ 2009" xfId="152"/>
    <cellStyle name="_Платежи_ККСОМУ" xfId="153"/>
    <cellStyle name="_полик Аккайын 2010" xfId="154"/>
    <cellStyle name="_Приложения для ОДЗ1" xfId="155"/>
    <cellStyle name="_Приложения для ОДЗ1 привезла" xfId="156"/>
    <cellStyle name="_проект 2006 шаблон" xfId="157"/>
    <cellStyle name="_разбивка ЦТТ платежи и обяз-ва" xfId="158"/>
    <cellStyle name="_Расходы РИАЦ" xfId="159"/>
    <cellStyle name="_Резерв МЗ" xfId="160"/>
    <cellStyle name="_Свод" xfId="161"/>
    <cellStyle name="_СВОД размещение" xfId="162"/>
    <cellStyle name="_свод РБ 2008-2010" xfId="163"/>
    <cellStyle name="_свод РБ 2008-2010 СКО ЦЕЛ ТРАНС" xfId="164"/>
    <cellStyle name="_СВОД_платежи_ККСОМУ" xfId="165"/>
    <cellStyle name="_СВОД_платежи_ККСОМУ_Павл" xfId="166"/>
    <cellStyle name="_СВОД_платежи_ККСОМУ_Павлодар" xfId="167"/>
    <cellStyle name="_согласов" xfId="168"/>
    <cellStyle name="_Согласование 85 ед" xfId="169"/>
    <cellStyle name="_среднесрочн 21.09.05г. инвест" xfId="170"/>
    <cellStyle name="_стац ЦРБ Акжар 2008" xfId="171"/>
    <cellStyle name="_строит 269-019-011" xfId="172"/>
    <cellStyle name="_ТРАНСФ ДЛЯ   Л Н" xfId="173"/>
    <cellStyle name="_туб Муср 2010" xfId="174"/>
    <cellStyle name="_формы по среднесроч плану" xfId="175"/>
    <cellStyle name="_ФОТ КОМУ 85" xfId="176"/>
    <cellStyle name="_центр крови 2010" xfId="177"/>
    <cellStyle name="_Шаблон бюджетки" xfId="178"/>
    <cellStyle name="_Шаблон бюджетки_Павл" xfId="179"/>
    <cellStyle name="_Шаблон бюджетки_Павлодар" xfId="180"/>
    <cellStyle name="”?ќђќ‘ћ‚›‰" xfId="181"/>
    <cellStyle name="”?ќђќ‘ћ‚›‰ 10" xfId="182"/>
    <cellStyle name="”?ќђќ‘ћ‚›‰ 11" xfId="183"/>
    <cellStyle name="”?ќђќ‘ћ‚›‰ 12" xfId="184"/>
    <cellStyle name="”?ќђќ‘ћ‚›‰ 13" xfId="185"/>
    <cellStyle name="”?ќђќ‘ћ‚›‰ 14" xfId="186"/>
    <cellStyle name="”?ќђќ‘ћ‚›‰ 15" xfId="187"/>
    <cellStyle name="”?ќђќ‘ћ‚›‰ 2" xfId="188"/>
    <cellStyle name="”?ќђќ‘ћ‚›‰ 3" xfId="189"/>
    <cellStyle name="”?ќђќ‘ћ‚›‰ 4" xfId="190"/>
    <cellStyle name="”?ќђќ‘ћ‚›‰ 5" xfId="191"/>
    <cellStyle name="”?ќђќ‘ћ‚›‰ 6" xfId="192"/>
    <cellStyle name="”?ќђќ‘ћ‚›‰ 7" xfId="193"/>
    <cellStyle name="”?ќђќ‘ћ‚›‰ 8" xfId="194"/>
    <cellStyle name="”?ќђќ‘ћ‚›‰ 9" xfId="195"/>
    <cellStyle name="”?қђқ‘һ‚›ү" xfId="196"/>
    <cellStyle name="”?қђқ‘һ‚›ү 10" xfId="197"/>
    <cellStyle name="”?қђқ‘һ‚›ү 11" xfId="198"/>
    <cellStyle name="”?қђқ‘һ‚›ү 12" xfId="199"/>
    <cellStyle name="”?қђқ‘һ‚›ү 13" xfId="200"/>
    <cellStyle name="”?қђқ‘һ‚›ү 14" xfId="201"/>
    <cellStyle name="”?қђқ‘һ‚›ү 15" xfId="202"/>
    <cellStyle name="”?қђқ‘һ‚›ү 2" xfId="203"/>
    <cellStyle name="”?қђқ‘һ‚›ү 3" xfId="204"/>
    <cellStyle name="”?қђқ‘һ‚›ү 4" xfId="205"/>
    <cellStyle name="”?қђқ‘һ‚›ү 5" xfId="206"/>
    <cellStyle name="”?қђқ‘һ‚›ү 6" xfId="207"/>
    <cellStyle name="”?қђқ‘һ‚›ү 7" xfId="208"/>
    <cellStyle name="”?қђқ‘һ‚›ү 8" xfId="209"/>
    <cellStyle name="”?қђқ‘һ‚›ү 9" xfId="210"/>
    <cellStyle name="”?љ‘?ђһ‚ђққ›ү" xfId="226"/>
    <cellStyle name="”?љ‘?ђһ‚ђққ›ү 10" xfId="227"/>
    <cellStyle name="”?љ‘?ђһ‚ђққ›ү 11" xfId="228"/>
    <cellStyle name="”?љ‘?ђһ‚ђққ›ү 12" xfId="229"/>
    <cellStyle name="”?љ‘?ђһ‚ђққ›ү 13" xfId="230"/>
    <cellStyle name="”?љ‘?ђһ‚ђққ›ү 14" xfId="231"/>
    <cellStyle name="”?љ‘?ђһ‚ђққ›ү 15" xfId="232"/>
    <cellStyle name="”?љ‘?ђһ‚ђққ›ү 2" xfId="233"/>
    <cellStyle name="”?љ‘?ђһ‚ђққ›ү 3" xfId="234"/>
    <cellStyle name="”?љ‘?ђһ‚ђққ›ү 4" xfId="235"/>
    <cellStyle name="”?љ‘?ђһ‚ђққ›ү 5" xfId="236"/>
    <cellStyle name="”?љ‘?ђһ‚ђққ›ү 6" xfId="237"/>
    <cellStyle name="”?љ‘?ђһ‚ђққ›ү 7" xfId="238"/>
    <cellStyle name="”?љ‘?ђһ‚ђққ›ү 8" xfId="239"/>
    <cellStyle name="”?љ‘?ђһ‚ђққ›ү 9" xfId="240"/>
    <cellStyle name="”?љ‘?ђћ‚ђќќ›‰" xfId="211"/>
    <cellStyle name="”?љ‘?ђћ‚ђќќ›‰ 10" xfId="212"/>
    <cellStyle name="”?љ‘?ђћ‚ђќќ›‰ 11" xfId="213"/>
    <cellStyle name="”?љ‘?ђћ‚ђќќ›‰ 12" xfId="214"/>
    <cellStyle name="”?љ‘?ђћ‚ђќќ›‰ 13" xfId="215"/>
    <cellStyle name="”?љ‘?ђћ‚ђќќ›‰ 14" xfId="216"/>
    <cellStyle name="”?љ‘?ђћ‚ђќќ›‰ 15" xfId="217"/>
    <cellStyle name="”?љ‘?ђћ‚ђќќ›‰ 2" xfId="218"/>
    <cellStyle name="”?љ‘?ђћ‚ђќќ›‰ 3" xfId="219"/>
    <cellStyle name="”?љ‘?ђћ‚ђќќ›‰ 4" xfId="220"/>
    <cellStyle name="”?љ‘?ђћ‚ђќќ›‰ 5" xfId="221"/>
    <cellStyle name="”?љ‘?ђћ‚ђќќ›‰ 6" xfId="222"/>
    <cellStyle name="”?љ‘?ђћ‚ђќќ›‰ 7" xfId="223"/>
    <cellStyle name="”?љ‘?ђћ‚ђќќ›‰ 8" xfId="224"/>
    <cellStyle name="”?љ‘?ђћ‚ђќќ›‰ 9" xfId="225"/>
    <cellStyle name="”€ќђќ‘ћ‚›‰" xfId="241"/>
    <cellStyle name="”€ќђќ‘ћ‚›‰ 10" xfId="242"/>
    <cellStyle name="”€ќђќ‘ћ‚›‰ 11" xfId="243"/>
    <cellStyle name="”€ќђќ‘ћ‚›‰ 12" xfId="244"/>
    <cellStyle name="”€ќђќ‘ћ‚›‰ 13" xfId="245"/>
    <cellStyle name="”€ќђќ‘ћ‚›‰ 14" xfId="246"/>
    <cellStyle name="”€ќђќ‘ћ‚›‰ 15" xfId="247"/>
    <cellStyle name="”€ќђќ‘ћ‚›‰ 2" xfId="248"/>
    <cellStyle name="”€ќђќ‘ћ‚›‰ 3" xfId="249"/>
    <cellStyle name="”€ќђќ‘ћ‚›‰ 4" xfId="250"/>
    <cellStyle name="”€ќђќ‘ћ‚›‰ 5" xfId="251"/>
    <cellStyle name="”€ќђќ‘ћ‚›‰ 6" xfId="252"/>
    <cellStyle name="”€ќђќ‘ћ‚›‰ 7" xfId="253"/>
    <cellStyle name="”€ќђќ‘ћ‚›‰ 8" xfId="254"/>
    <cellStyle name="”€ќђќ‘ћ‚›‰ 9" xfId="255"/>
    <cellStyle name="”€қђқ‘һ‚›ү" xfId="256"/>
    <cellStyle name="”€қђқ‘һ‚›ү 10" xfId="257"/>
    <cellStyle name="”€қђқ‘һ‚›ү 11" xfId="258"/>
    <cellStyle name="”€қђқ‘һ‚›ү 12" xfId="259"/>
    <cellStyle name="”€қђқ‘һ‚›ү 13" xfId="260"/>
    <cellStyle name="”€қђқ‘һ‚›ү 14" xfId="261"/>
    <cellStyle name="”€қђқ‘һ‚›ү 15" xfId="262"/>
    <cellStyle name="”€қђқ‘һ‚›ү 2" xfId="263"/>
    <cellStyle name="”€қђқ‘һ‚›ү 3" xfId="264"/>
    <cellStyle name="”€қђқ‘һ‚›ү 4" xfId="265"/>
    <cellStyle name="”€қђқ‘һ‚›ү 5" xfId="266"/>
    <cellStyle name="”€қђқ‘һ‚›ү 6" xfId="267"/>
    <cellStyle name="”€қђқ‘һ‚›ү 7" xfId="268"/>
    <cellStyle name="”€қђқ‘һ‚›ү 8" xfId="269"/>
    <cellStyle name="”€қђқ‘һ‚›ү 9" xfId="270"/>
    <cellStyle name="”€љ‘€ђһ‚ђққ›ү" xfId="286"/>
    <cellStyle name="”€љ‘€ђһ‚ђққ›ү 10" xfId="287"/>
    <cellStyle name="”€љ‘€ђһ‚ђққ›ү 11" xfId="288"/>
    <cellStyle name="”€љ‘€ђһ‚ђққ›ү 12" xfId="289"/>
    <cellStyle name="”€љ‘€ђһ‚ђққ›ү 13" xfId="290"/>
    <cellStyle name="”€љ‘€ђһ‚ђққ›ү 14" xfId="291"/>
    <cellStyle name="”€љ‘€ђһ‚ђққ›ү 15" xfId="292"/>
    <cellStyle name="”€љ‘€ђһ‚ђққ›ү 2" xfId="293"/>
    <cellStyle name="”€љ‘€ђһ‚ђққ›ү 3" xfId="294"/>
    <cellStyle name="”€љ‘€ђһ‚ђққ›ү 4" xfId="295"/>
    <cellStyle name="”€љ‘€ђһ‚ђққ›ү 5" xfId="296"/>
    <cellStyle name="”€љ‘€ђһ‚ђққ›ү 6" xfId="297"/>
    <cellStyle name="”€љ‘€ђһ‚ђққ›ү 7" xfId="298"/>
    <cellStyle name="”€љ‘€ђһ‚ђққ›ү 8" xfId="299"/>
    <cellStyle name="”€љ‘€ђһ‚ђққ›ү 9" xfId="300"/>
    <cellStyle name="”€љ‘€ђћ‚ђќќ›‰" xfId="271"/>
    <cellStyle name="”€љ‘€ђћ‚ђќќ›‰ 10" xfId="272"/>
    <cellStyle name="”€љ‘€ђћ‚ђќќ›‰ 11" xfId="273"/>
    <cellStyle name="”€љ‘€ђћ‚ђќќ›‰ 12" xfId="274"/>
    <cellStyle name="”€љ‘€ђћ‚ђќќ›‰ 13" xfId="275"/>
    <cellStyle name="”€љ‘€ђћ‚ђќќ›‰ 14" xfId="276"/>
    <cellStyle name="”€љ‘€ђћ‚ђќќ›‰ 15" xfId="277"/>
    <cellStyle name="”€љ‘€ђћ‚ђќќ›‰ 2" xfId="278"/>
    <cellStyle name="”€љ‘€ђћ‚ђќќ›‰ 3" xfId="279"/>
    <cellStyle name="”€љ‘€ђћ‚ђќќ›‰ 4" xfId="280"/>
    <cellStyle name="”€љ‘€ђћ‚ђќќ›‰ 5" xfId="281"/>
    <cellStyle name="”€љ‘€ђћ‚ђќќ›‰ 6" xfId="282"/>
    <cellStyle name="”€љ‘€ђћ‚ђќќ›‰ 7" xfId="283"/>
    <cellStyle name="”€љ‘€ђћ‚ђќќ›‰ 8" xfId="284"/>
    <cellStyle name="”€љ‘€ђћ‚ђќќ›‰ 9" xfId="285"/>
    <cellStyle name="”ќђќ‘ћ‚›‰" xfId="301"/>
    <cellStyle name="”ќђќ‘ћ‚›‰ 10" xfId="302"/>
    <cellStyle name="”ќђќ‘ћ‚›‰ 11" xfId="303"/>
    <cellStyle name="”ќђќ‘ћ‚›‰ 12" xfId="304"/>
    <cellStyle name="”ќђќ‘ћ‚›‰ 13" xfId="305"/>
    <cellStyle name="”ќђќ‘ћ‚›‰ 14" xfId="306"/>
    <cellStyle name="”ќђќ‘ћ‚›‰ 15" xfId="307"/>
    <cellStyle name="”ќђќ‘ћ‚›‰ 2" xfId="308"/>
    <cellStyle name="”ќђќ‘ћ‚›‰ 3" xfId="309"/>
    <cellStyle name="”ќђќ‘ћ‚›‰ 4" xfId="310"/>
    <cellStyle name="”ќђќ‘ћ‚›‰ 5" xfId="311"/>
    <cellStyle name="”ќђќ‘ћ‚›‰ 6" xfId="312"/>
    <cellStyle name="”ќђќ‘ћ‚›‰ 7" xfId="313"/>
    <cellStyle name="”ќђќ‘ћ‚›‰ 8" xfId="314"/>
    <cellStyle name="”ќђќ‘ћ‚›‰ 9" xfId="315"/>
    <cellStyle name="”љ‘ђћ‚ђќќ›‰" xfId="316"/>
    <cellStyle name="”љ‘ђћ‚ђќќ›‰ 10" xfId="317"/>
    <cellStyle name="”љ‘ђћ‚ђќќ›‰ 11" xfId="318"/>
    <cellStyle name="”љ‘ђћ‚ђќќ›‰ 12" xfId="319"/>
    <cellStyle name="”љ‘ђћ‚ђќќ›‰ 13" xfId="320"/>
    <cellStyle name="”љ‘ђћ‚ђќќ›‰ 14" xfId="321"/>
    <cellStyle name="”љ‘ђћ‚ђќќ›‰ 15" xfId="322"/>
    <cellStyle name="”љ‘ђћ‚ђќќ›‰ 2" xfId="323"/>
    <cellStyle name="”љ‘ђћ‚ђќќ›‰ 3" xfId="324"/>
    <cellStyle name="”љ‘ђћ‚ђќќ›‰ 4" xfId="325"/>
    <cellStyle name="”љ‘ђћ‚ђќќ›‰ 5" xfId="326"/>
    <cellStyle name="”љ‘ђћ‚ђќќ›‰ 6" xfId="327"/>
    <cellStyle name="”љ‘ђћ‚ђќќ›‰ 7" xfId="328"/>
    <cellStyle name="”љ‘ђћ‚ђќќ›‰ 8" xfId="329"/>
    <cellStyle name="”љ‘ђћ‚ђќќ›‰ 9" xfId="330"/>
    <cellStyle name="„…ќ…†ќ›‰" xfId="331"/>
    <cellStyle name="„…ќ…†ќ›‰ 10" xfId="332"/>
    <cellStyle name="„…ќ…†ќ›‰ 11" xfId="333"/>
    <cellStyle name="„…ќ…†ќ›‰ 12" xfId="334"/>
    <cellStyle name="„…ќ…†ќ›‰ 13" xfId="335"/>
    <cellStyle name="„…ќ…†ќ›‰ 14" xfId="336"/>
    <cellStyle name="„…ќ…†ќ›‰ 15" xfId="337"/>
    <cellStyle name="„…ќ…†ќ›‰ 2" xfId="338"/>
    <cellStyle name="„…ќ…†ќ›‰ 3" xfId="339"/>
    <cellStyle name="„…ќ…†ќ›‰ 4" xfId="340"/>
    <cellStyle name="„…ќ…†ќ›‰ 5" xfId="341"/>
    <cellStyle name="„…ќ…†ќ›‰ 6" xfId="342"/>
    <cellStyle name="„…ќ…†ќ›‰ 7" xfId="343"/>
    <cellStyle name="„…ќ…†ќ›‰ 8" xfId="344"/>
    <cellStyle name="„…ќ…†ќ›‰ 9" xfId="345"/>
    <cellStyle name="„…қ…†қ›ү" xfId="346"/>
    <cellStyle name="„…қ…†қ›ү 10" xfId="347"/>
    <cellStyle name="„…қ…†қ›ү 11" xfId="348"/>
    <cellStyle name="„…қ…†қ›ү 12" xfId="349"/>
    <cellStyle name="„…қ…†қ›ү 13" xfId="350"/>
    <cellStyle name="„…қ…†қ›ү 14" xfId="351"/>
    <cellStyle name="„…қ…†қ›ү 15" xfId="352"/>
    <cellStyle name="„…қ…†қ›ү 2" xfId="353"/>
    <cellStyle name="„…қ…†қ›ү 3" xfId="354"/>
    <cellStyle name="„…қ…†қ›ү 4" xfId="355"/>
    <cellStyle name="„…қ…†қ›ү 5" xfId="356"/>
    <cellStyle name="„…қ…†қ›ү 6" xfId="357"/>
    <cellStyle name="„…қ…†қ›ү 7" xfId="358"/>
    <cellStyle name="„…қ…†қ›ү 8" xfId="359"/>
    <cellStyle name="„…қ…†қ›ү 9" xfId="360"/>
    <cellStyle name="€’һғһ‚›ү" xfId="376"/>
    <cellStyle name="€’һғһ‚›ү 10" xfId="377"/>
    <cellStyle name="€’һғһ‚›ү 11" xfId="378"/>
    <cellStyle name="€’һғһ‚›ү 12" xfId="379"/>
    <cellStyle name="€’һғһ‚›ү 13" xfId="380"/>
    <cellStyle name="€’һғһ‚›ү 14" xfId="381"/>
    <cellStyle name="€’һғһ‚›ү 15" xfId="382"/>
    <cellStyle name="€’һғһ‚›ү 2" xfId="383"/>
    <cellStyle name="€’һғһ‚›ү 3" xfId="384"/>
    <cellStyle name="€’һғһ‚›ү 4" xfId="385"/>
    <cellStyle name="€’һғһ‚›ү 5" xfId="386"/>
    <cellStyle name="€’һғһ‚›ү 6" xfId="387"/>
    <cellStyle name="€’һғһ‚›ү 7" xfId="388"/>
    <cellStyle name="€’һғһ‚›ү 8" xfId="389"/>
    <cellStyle name="€’һғһ‚›ү 9" xfId="390"/>
    <cellStyle name="€’ћѓћ‚›‰" xfId="361"/>
    <cellStyle name="€’ћѓћ‚›‰ 10" xfId="362"/>
    <cellStyle name="€’ћѓћ‚›‰ 11" xfId="363"/>
    <cellStyle name="€’ћѓћ‚›‰ 12" xfId="364"/>
    <cellStyle name="€’ћѓћ‚›‰ 13" xfId="365"/>
    <cellStyle name="€’ћѓћ‚›‰ 14" xfId="366"/>
    <cellStyle name="€’ћѓћ‚›‰ 15" xfId="367"/>
    <cellStyle name="€’ћѓћ‚›‰ 2" xfId="368"/>
    <cellStyle name="€’ћѓћ‚›‰ 3" xfId="369"/>
    <cellStyle name="€’ћѓћ‚›‰ 4" xfId="370"/>
    <cellStyle name="€’ћѓћ‚›‰ 5" xfId="371"/>
    <cellStyle name="€’ћѓћ‚›‰ 6" xfId="372"/>
    <cellStyle name="€’ћѓћ‚›‰ 7" xfId="373"/>
    <cellStyle name="€’ћѓћ‚›‰ 8" xfId="374"/>
    <cellStyle name="€’ћѓћ‚›‰ 9" xfId="375"/>
    <cellStyle name="‡ђѓћ‹ћ‚ћљ1" xfId="391"/>
    <cellStyle name="‡ђѓћ‹ћ‚ћљ1 10" xfId="392"/>
    <cellStyle name="‡ђѓћ‹ћ‚ћљ1 11" xfId="393"/>
    <cellStyle name="‡ђѓћ‹ћ‚ћљ1 12" xfId="394"/>
    <cellStyle name="‡ђѓћ‹ћ‚ћљ1 13" xfId="395"/>
    <cellStyle name="‡ђѓћ‹ћ‚ћљ1 14" xfId="396"/>
    <cellStyle name="‡ђѓћ‹ћ‚ћљ1 15" xfId="397"/>
    <cellStyle name="‡ђѓћ‹ћ‚ћљ1 2" xfId="398"/>
    <cellStyle name="‡ђѓћ‹ћ‚ћљ1 3" xfId="399"/>
    <cellStyle name="‡ђѓћ‹ћ‚ћљ1 4" xfId="400"/>
    <cellStyle name="‡ђѓћ‹ћ‚ћљ1 5" xfId="401"/>
    <cellStyle name="‡ђѓћ‹ћ‚ћљ1 6" xfId="402"/>
    <cellStyle name="‡ђѓћ‹ћ‚ћљ1 7" xfId="403"/>
    <cellStyle name="‡ђѓћ‹ћ‚ћљ1 8" xfId="404"/>
    <cellStyle name="‡ђѓћ‹ћ‚ћљ1 9" xfId="405"/>
    <cellStyle name="‡ђѓћ‹ћ‚ћљ2" xfId="406"/>
    <cellStyle name="‡ђѓћ‹ћ‚ћљ2 10" xfId="407"/>
    <cellStyle name="‡ђѓћ‹ћ‚ћљ2 11" xfId="408"/>
    <cellStyle name="‡ђѓћ‹ћ‚ћљ2 12" xfId="409"/>
    <cellStyle name="‡ђѓћ‹ћ‚ћљ2 13" xfId="410"/>
    <cellStyle name="‡ђѓћ‹ћ‚ћљ2 14" xfId="411"/>
    <cellStyle name="‡ђѓћ‹ћ‚ћљ2 15" xfId="412"/>
    <cellStyle name="‡ђѓћ‹ћ‚ћљ2 2" xfId="413"/>
    <cellStyle name="‡ђѓћ‹ћ‚ћљ2 3" xfId="414"/>
    <cellStyle name="‡ђѓћ‹ћ‚ћљ2 4" xfId="415"/>
    <cellStyle name="‡ђѓћ‹ћ‚ћљ2 5" xfId="416"/>
    <cellStyle name="‡ђѓћ‹ћ‚ћљ2 6" xfId="417"/>
    <cellStyle name="‡ђѓћ‹ћ‚ћљ2 7" xfId="418"/>
    <cellStyle name="‡ђѓћ‹ћ‚ћљ2 8" xfId="419"/>
    <cellStyle name="‡ђѓћ‹ћ‚ћљ2 9" xfId="420"/>
    <cellStyle name="’ћѓћ‚›‰" xfId="421"/>
    <cellStyle name="’ћѓћ‚›‰ 10" xfId="422"/>
    <cellStyle name="’ћѓћ‚›‰ 11" xfId="423"/>
    <cellStyle name="’ћѓћ‚›‰ 12" xfId="424"/>
    <cellStyle name="’ћѓћ‚›‰ 13" xfId="425"/>
    <cellStyle name="’ћѓћ‚›‰ 14" xfId="426"/>
    <cellStyle name="’ћѓћ‚›‰ 15" xfId="427"/>
    <cellStyle name="’ћѓћ‚›‰ 2" xfId="428"/>
    <cellStyle name="’ћѓћ‚›‰ 3" xfId="429"/>
    <cellStyle name="’ћѓћ‚›‰ 4" xfId="430"/>
    <cellStyle name="’ћѓћ‚›‰ 5" xfId="431"/>
    <cellStyle name="’ћѓћ‚›‰ 6" xfId="432"/>
    <cellStyle name="’ћѓћ‚›‰ 7" xfId="433"/>
    <cellStyle name="’ћѓћ‚›‰ 8" xfId="434"/>
    <cellStyle name="’ћѓћ‚›‰ 9" xfId="435"/>
    <cellStyle name="20% - Accent1" xfId="436"/>
    <cellStyle name="20% - Accent1 2" xfId="437"/>
    <cellStyle name="20% - Accent2" xfId="438"/>
    <cellStyle name="20% - Accent2 2" xfId="439"/>
    <cellStyle name="20% - Accent3" xfId="440"/>
    <cellStyle name="20% - Accent3 2" xfId="441"/>
    <cellStyle name="20% - Accent4" xfId="442"/>
    <cellStyle name="20% - Accent4 2" xfId="443"/>
    <cellStyle name="20% - Accent5" xfId="444"/>
    <cellStyle name="20% - Accent5 2" xfId="445"/>
    <cellStyle name="20% - Accent6" xfId="446"/>
    <cellStyle name="20% - Accent6 2" xfId="447"/>
    <cellStyle name="20% - Акцент1 2" xfId="448"/>
    <cellStyle name="20% - Акцент1 3" xfId="449"/>
    <cellStyle name="20% - Акцент1 4" xfId="450"/>
    <cellStyle name="20% - Акцент2 2" xfId="451"/>
    <cellStyle name="20% - Акцент2 3" xfId="452"/>
    <cellStyle name="20% - Акцент2 4" xfId="453"/>
    <cellStyle name="20% - Акцент3 2" xfId="454"/>
    <cellStyle name="20% - Акцент3 3" xfId="455"/>
    <cellStyle name="20% - Акцент3 4" xfId="456"/>
    <cellStyle name="20% - Акцент4 2" xfId="457"/>
    <cellStyle name="20% - Акцент4 3" xfId="458"/>
    <cellStyle name="20% - Акцент4 4" xfId="459"/>
    <cellStyle name="20% - Акцент5 2" xfId="460"/>
    <cellStyle name="20% - Акцент5 3" xfId="461"/>
    <cellStyle name="20% - Акцент5 4" xfId="462"/>
    <cellStyle name="20% - Акцент6 2" xfId="463"/>
    <cellStyle name="20% - Акцент6 3" xfId="464"/>
    <cellStyle name="20% - Акцент6 4" xfId="465"/>
    <cellStyle name="40% - Accent1" xfId="466"/>
    <cellStyle name="40% - Accent1 2" xfId="467"/>
    <cellStyle name="40% - Accent2" xfId="468"/>
    <cellStyle name="40% - Accent2 2" xfId="469"/>
    <cellStyle name="40% - Accent3" xfId="470"/>
    <cellStyle name="40% - Accent3 2" xfId="471"/>
    <cellStyle name="40% - Accent4" xfId="472"/>
    <cellStyle name="40% - Accent4 2" xfId="473"/>
    <cellStyle name="40% - Accent5" xfId="474"/>
    <cellStyle name="40% - Accent5 2" xfId="475"/>
    <cellStyle name="40% - Accent6" xfId="476"/>
    <cellStyle name="40% - Accent6 2" xfId="477"/>
    <cellStyle name="40% - Акцент1 2" xfId="478"/>
    <cellStyle name="40% - Акцент1 3" xfId="479"/>
    <cellStyle name="40% - Акцент1 4" xfId="480"/>
    <cellStyle name="40% - Акцент2 2" xfId="481"/>
    <cellStyle name="40% - Акцент2 3" xfId="482"/>
    <cellStyle name="40% - Акцент2 4" xfId="483"/>
    <cellStyle name="40% - Акцент3 2" xfId="484"/>
    <cellStyle name="40% - Акцент3 3" xfId="485"/>
    <cellStyle name="40% - Акцент3 4" xfId="486"/>
    <cellStyle name="40% - Акцент4 2" xfId="487"/>
    <cellStyle name="40% - Акцент4 3" xfId="488"/>
    <cellStyle name="40% - Акцент4 4" xfId="489"/>
    <cellStyle name="40% - Акцент5 2" xfId="490"/>
    <cellStyle name="40% - Акцент5 3" xfId="491"/>
    <cellStyle name="40% - Акцент5 4" xfId="492"/>
    <cellStyle name="40% - Акцент6 2" xfId="493"/>
    <cellStyle name="40% - Акцент6 3" xfId="494"/>
    <cellStyle name="40% - Акцент6 4" xfId="495"/>
    <cellStyle name="60% - Accent1" xfId="496"/>
    <cellStyle name="60% - Accent2" xfId="497"/>
    <cellStyle name="60% - Accent3" xfId="498"/>
    <cellStyle name="60% - Accent4" xfId="499"/>
    <cellStyle name="60% - Accent5" xfId="500"/>
    <cellStyle name="60% - Accent6" xfId="501"/>
    <cellStyle name="Aaia?iue_laroux" xfId="502"/>
    <cellStyle name="Accent1" xfId="503"/>
    <cellStyle name="Accent2" xfId="504"/>
    <cellStyle name="Accent3" xfId="505"/>
    <cellStyle name="Accent4" xfId="506"/>
    <cellStyle name="Accent5" xfId="507"/>
    <cellStyle name="Accent6" xfId="508"/>
    <cellStyle name="Bad" xfId="509"/>
    <cellStyle name="Calc Currency (0)" xfId="510"/>
    <cellStyle name="Calc Currency (2)" xfId="511"/>
    <cellStyle name="Calc Percent (0)" xfId="512"/>
    <cellStyle name="Calc Percent (1)" xfId="513"/>
    <cellStyle name="Calc Percent (2)" xfId="514"/>
    <cellStyle name="Calc Units (0)" xfId="515"/>
    <cellStyle name="Calc Units (1)" xfId="516"/>
    <cellStyle name="Calc Units (2)" xfId="517"/>
    <cellStyle name="Calculation" xfId="518"/>
    <cellStyle name="Cell5" xfId="519"/>
    <cellStyle name="Check Cell" xfId="520"/>
    <cellStyle name="Comma [0]_#6 Temps &amp; Contractors" xfId="521"/>
    <cellStyle name="Comma [00]" xfId="522"/>
    <cellStyle name="Comma_#6 Temps &amp; Contractors" xfId="523"/>
    <cellStyle name="Currency [0]_#6 Temps &amp; Contractors" xfId="524"/>
    <cellStyle name="Currency [00]" xfId="525"/>
    <cellStyle name="Currency_#6 Temps &amp; Contractors" xfId="526"/>
    <cellStyle name="Date Short" xfId="527"/>
    <cellStyle name="DELTA" xfId="528"/>
    <cellStyle name="deutsch" xfId="529"/>
    <cellStyle name="Enter Currency (0)" xfId="530"/>
    <cellStyle name="Enter Currency (2)" xfId="531"/>
    <cellStyle name="Enter Units (0)" xfId="532"/>
    <cellStyle name="Enter Units (1)" xfId="533"/>
    <cellStyle name="Enter Units (2)" xfId="534"/>
    <cellStyle name="Euro" xfId="535"/>
    <cellStyle name="Excel Built-in Normal" xfId="536"/>
    <cellStyle name="Excel Built-in Normal 2" xfId="537"/>
    <cellStyle name="Explanatory Text" xfId="538"/>
    <cellStyle name="Flag" xfId="539"/>
    <cellStyle name="Good" xfId="540"/>
    <cellStyle name="Header1" xfId="541"/>
    <cellStyle name="Header2" xfId="542"/>
    <cellStyle name="Heading 1" xfId="543"/>
    <cellStyle name="Heading 2" xfId="544"/>
    <cellStyle name="Heading 3" xfId="545"/>
    <cellStyle name="Heading 4" xfId="546"/>
    <cellStyle name="Heading1" xfId="547"/>
    <cellStyle name="Heading2" xfId="548"/>
    <cellStyle name="Heading3" xfId="549"/>
    <cellStyle name="Heading4" xfId="550"/>
    <cellStyle name="Heading5" xfId="551"/>
    <cellStyle name="Heading6" xfId="552"/>
    <cellStyle name="Horizontal" xfId="553"/>
    <cellStyle name="Hyperlink" xfId="554"/>
    <cellStyle name="Hyperlink 2" xfId="33"/>
    <cellStyle name="Iau?iue_23_1 " xfId="555"/>
    <cellStyle name="Input" xfId="556"/>
    <cellStyle name="Link Currency (0)" xfId="557"/>
    <cellStyle name="Link Currency (2)" xfId="558"/>
    <cellStyle name="Link Units (0)" xfId="559"/>
    <cellStyle name="Link Units (1)" xfId="560"/>
    <cellStyle name="Link Units (2)" xfId="561"/>
    <cellStyle name="Linked Cell" xfId="562"/>
    <cellStyle name="Matrix" xfId="563"/>
    <cellStyle name="Name2" xfId="564"/>
    <cellStyle name="Name4" xfId="565"/>
    <cellStyle name="Name5" xfId="566"/>
    <cellStyle name="Neutral" xfId="567"/>
    <cellStyle name="Normal" xfId="568"/>
    <cellStyle name="Normal 2" xfId="34"/>
    <cellStyle name="Normal 3" xfId="35"/>
    <cellStyle name="Normal 4" xfId="36"/>
    <cellStyle name="Normal 5" xfId="37"/>
    <cellStyle name="Normal_# 41-Market &amp;Trends" xfId="569"/>
    <cellStyle name="normбlnм_laroux" xfId="570"/>
    <cellStyle name="Note" xfId="571"/>
    <cellStyle name="Oeiainiaue [0]_laroux" xfId="572"/>
    <cellStyle name="Oeiainiaue_laroux" xfId="573"/>
    <cellStyle name="Option" xfId="574"/>
    <cellStyle name="OptionHeading" xfId="575"/>
    <cellStyle name="Output" xfId="576"/>
    <cellStyle name="Percent [0]" xfId="577"/>
    <cellStyle name="Percent [00]" xfId="578"/>
    <cellStyle name="Percent_#6 Temps &amp; Contractors" xfId="579"/>
    <cellStyle name="PrePop Currency (0)" xfId="580"/>
    <cellStyle name="PrePop Currency (2)" xfId="581"/>
    <cellStyle name="PrePop Units (0)" xfId="582"/>
    <cellStyle name="PrePop Units (1)" xfId="583"/>
    <cellStyle name="PrePop Units (2)" xfId="584"/>
    <cellStyle name="Price" xfId="585"/>
    <cellStyle name="S13" xfId="586"/>
    <cellStyle name="S14" xfId="587"/>
    <cellStyle name="S4" xfId="588"/>
    <cellStyle name="Standard_crs++_debtDR_VOR" xfId="38"/>
    <cellStyle name="Text Indent A" xfId="589"/>
    <cellStyle name="Text Indent B" xfId="590"/>
    <cellStyle name="Text Indent C" xfId="591"/>
    <cellStyle name="Title" xfId="592"/>
    <cellStyle name="Total" xfId="593"/>
    <cellStyle name="Unit" xfId="594"/>
    <cellStyle name="Vertical" xfId="595"/>
    <cellStyle name="Warning Text" xfId="596"/>
    <cellStyle name="Виталий" xfId="597"/>
    <cellStyle name="Гиперссылка 2" xfId="39"/>
    <cellStyle name="Денежный [0] 2" xfId="598"/>
    <cellStyle name="Денежный 2" xfId="40"/>
    <cellStyle name="Обычный" xfId="0" builtinId="0"/>
    <cellStyle name="Обычный 10" xfId="2"/>
    <cellStyle name="Обычный 10 2" xfId="29"/>
    <cellStyle name="Обычный 10 3" xfId="599"/>
    <cellStyle name="Обычный 11" xfId="3"/>
    <cellStyle name="Обычный 110" xfId="41"/>
    <cellStyle name="Обычный 12" xfId="4"/>
    <cellStyle name="Обычный 12 2" xfId="600"/>
    <cellStyle name="Обычный 12 3" xfId="601"/>
    <cellStyle name="Обычный 13" xfId="5"/>
    <cellStyle name="Обычный 14" xfId="6"/>
    <cellStyle name="Обычный 15" xfId="7"/>
    <cellStyle name="Обычный 16" xfId="8"/>
    <cellStyle name="Обычный 17" xfId="9"/>
    <cellStyle name="Обычный 18" xfId="10"/>
    <cellStyle name="Обычный 19" xfId="20"/>
    <cellStyle name="Обычный 2" xfId="1"/>
    <cellStyle name="Обычный 2 2" xfId="11"/>
    <cellStyle name="Обычный 2 2 2" xfId="31"/>
    <cellStyle name="Обычный 2 2 2 2" xfId="602"/>
    <cellStyle name="Обычный 2 2 3" xfId="603"/>
    <cellStyle name="Обычный 2 3" xfId="24"/>
    <cellStyle name="Обычный 2 3 2" xfId="604"/>
    <cellStyle name="Обычный 2 4" xfId="42"/>
    <cellStyle name="Обычный 2 5" xfId="43"/>
    <cellStyle name="Обычный 2 6" xfId="605"/>
    <cellStyle name="Обычный 2_010 по напавлениям" xfId="606"/>
    <cellStyle name="Обычный 20" xfId="12"/>
    <cellStyle name="Обычный 21" xfId="25"/>
    <cellStyle name="Обычный 22" xfId="26"/>
    <cellStyle name="Обычный 23" xfId="44"/>
    <cellStyle name="Обычный 23 2" xfId="60"/>
    <cellStyle name="Обычный 24" xfId="45"/>
    <cellStyle name="Обычный 25" xfId="46"/>
    <cellStyle name="Обычный 256" xfId="47"/>
    <cellStyle name="Обычный 26" xfId="48"/>
    <cellStyle name="Обычный 27" xfId="607"/>
    <cellStyle name="Обычный 28" xfId="608"/>
    <cellStyle name="Обычный 29" xfId="609"/>
    <cellStyle name="Обычный 3" xfId="13"/>
    <cellStyle name="Обычный 3 2" xfId="30"/>
    <cellStyle name="Обычный 3 2 2" xfId="610"/>
    <cellStyle name="Обычный 3 3" xfId="611"/>
    <cellStyle name="Обычный 30" xfId="612"/>
    <cellStyle name="Обычный 31" xfId="613"/>
    <cellStyle name="Обычный 32" xfId="614"/>
    <cellStyle name="Обычный 33" xfId="615"/>
    <cellStyle name="Обычный 34" xfId="616"/>
    <cellStyle name="Обычный 34 2" xfId="617"/>
    <cellStyle name="Обычный 35" xfId="618"/>
    <cellStyle name="Обычный 35 2" xfId="619"/>
    <cellStyle name="Обычный 36" xfId="620"/>
    <cellStyle name="Обычный 37" xfId="621"/>
    <cellStyle name="Обычный 38" xfId="622"/>
    <cellStyle name="Обычный 4" xfId="14"/>
    <cellStyle name="Обычный 4 2" xfId="22"/>
    <cellStyle name="Обычный 4 3" xfId="49"/>
    <cellStyle name="Обычный 5" xfId="15"/>
    <cellStyle name="Обычный 5 2" xfId="50"/>
    <cellStyle name="Обычный 5 3" xfId="706"/>
    <cellStyle name="Обычный 6" xfId="16"/>
    <cellStyle name="Обычный 7" xfId="17"/>
    <cellStyle name="Обычный 8" xfId="18"/>
    <cellStyle name="Обычный 9" xfId="19"/>
    <cellStyle name="Обычный 9 2" xfId="51"/>
    <cellStyle name="Примечание 2" xfId="623"/>
    <cellStyle name="Примечание 3" xfId="624"/>
    <cellStyle name="Примечание 4" xfId="625"/>
    <cellStyle name="Процентный 2" xfId="52"/>
    <cellStyle name="Процентный 2 2" xfId="626"/>
    <cellStyle name="Процентный 3" xfId="53"/>
    <cellStyle name="Стиль 1" xfId="21"/>
    <cellStyle name="Стиль 1 2" xfId="54"/>
    <cellStyle name="Стиль 1 21" xfId="627"/>
    <cellStyle name="Тысячи [0]_96111" xfId="628"/>
    <cellStyle name="Тысячи_96111" xfId="629"/>
    <cellStyle name="Үђғһ‹һ‚һљ1" xfId="630"/>
    <cellStyle name="Үђғһ‹һ‚һљ1 10" xfId="631"/>
    <cellStyle name="Үђғһ‹һ‚һљ1 11" xfId="632"/>
    <cellStyle name="Үђғһ‹һ‚һљ1 12" xfId="633"/>
    <cellStyle name="Үђғһ‹һ‚һљ1 13" xfId="634"/>
    <cellStyle name="Үђғһ‹һ‚һљ1 14" xfId="635"/>
    <cellStyle name="Үђғһ‹һ‚һљ1 15" xfId="636"/>
    <cellStyle name="Үђғһ‹һ‚һљ1 2" xfId="637"/>
    <cellStyle name="Үђғһ‹һ‚һљ1 3" xfId="638"/>
    <cellStyle name="Үђғһ‹һ‚һљ1 4" xfId="639"/>
    <cellStyle name="Үђғһ‹һ‚һљ1 5" xfId="640"/>
    <cellStyle name="Үђғһ‹һ‚һљ1 6" xfId="641"/>
    <cellStyle name="Үђғһ‹һ‚һљ1 7" xfId="642"/>
    <cellStyle name="Үђғһ‹һ‚һљ1 8" xfId="643"/>
    <cellStyle name="Үђғһ‹һ‚һљ1 9" xfId="644"/>
    <cellStyle name="Үђғһ‹һ‚һљ2" xfId="645"/>
    <cellStyle name="Үђғһ‹һ‚һљ2 10" xfId="646"/>
    <cellStyle name="Үђғһ‹һ‚һљ2 11" xfId="647"/>
    <cellStyle name="Үђғһ‹һ‚һљ2 12" xfId="648"/>
    <cellStyle name="Үђғһ‹һ‚һљ2 13" xfId="649"/>
    <cellStyle name="Үђғһ‹һ‚һљ2 14" xfId="650"/>
    <cellStyle name="Үђғһ‹һ‚һљ2 15" xfId="651"/>
    <cellStyle name="Үђғһ‹һ‚һљ2 2" xfId="652"/>
    <cellStyle name="Үђғһ‹һ‚һљ2 3" xfId="653"/>
    <cellStyle name="Үђғһ‹һ‚һљ2 4" xfId="654"/>
    <cellStyle name="Үђғһ‹һ‚һљ2 5" xfId="655"/>
    <cellStyle name="Үђғһ‹һ‚һљ2 6" xfId="656"/>
    <cellStyle name="Үђғһ‹һ‚һљ2 7" xfId="657"/>
    <cellStyle name="Үђғһ‹һ‚һљ2 8" xfId="658"/>
    <cellStyle name="Үђғһ‹һ‚һљ2 9" xfId="659"/>
    <cellStyle name="Финансовый" xfId="28" builtinId="3"/>
    <cellStyle name="Финансовый 10" xfId="660"/>
    <cellStyle name="Финансовый 2" xfId="23"/>
    <cellStyle name="Финансовый 2 2" xfId="661"/>
    <cellStyle name="Финансовый 2 3" xfId="662"/>
    <cellStyle name="Финансовый 2 4" xfId="663"/>
    <cellStyle name="Финансовый 2 5" xfId="664"/>
    <cellStyle name="Финансовый 2 6" xfId="707"/>
    <cellStyle name="Финансовый 3" xfId="27"/>
    <cellStyle name="Финансовый 3 2" xfId="665"/>
    <cellStyle name="Финансовый 3 2 2" xfId="666"/>
    <cellStyle name="Финансовый 3 3" xfId="667"/>
    <cellStyle name="Финансовый 3 4" xfId="668"/>
    <cellStyle name="Финансовый 3 5" xfId="669"/>
    <cellStyle name="Финансовый 3 6" xfId="670"/>
    <cellStyle name="Финансовый 4" xfId="55"/>
    <cellStyle name="Финансовый 4 2" xfId="56"/>
    <cellStyle name="Финансовый 5" xfId="57"/>
    <cellStyle name="Финансовый 5 2" xfId="671"/>
    <cellStyle name="Финансовый 5 2 2" xfId="672"/>
    <cellStyle name="Финансовый 5 2 3" xfId="673"/>
    <cellStyle name="Финансовый 5 2 4" xfId="674"/>
    <cellStyle name="Финансовый 5 2 5" xfId="705"/>
    <cellStyle name="Финансовый 6" xfId="32"/>
    <cellStyle name="Финансовый 6 2" xfId="59"/>
    <cellStyle name="Финансовый 6 3" xfId="61"/>
    <cellStyle name="Финансовый 6 4" xfId="62"/>
    <cellStyle name="Финансовый 7" xfId="58"/>
    <cellStyle name="Џђһ–…қ’қ›ү" xfId="690"/>
    <cellStyle name="Џђһ–…қ’қ›ү 10" xfId="691"/>
    <cellStyle name="Џђһ–…қ’қ›ү 11" xfId="692"/>
    <cellStyle name="Џђһ–…қ’қ›ү 12" xfId="693"/>
    <cellStyle name="Џђһ–…қ’қ›ү 13" xfId="694"/>
    <cellStyle name="Џђһ–…қ’қ›ү 14" xfId="695"/>
    <cellStyle name="Џђһ–…қ’қ›ү 15" xfId="696"/>
    <cellStyle name="Џђһ–…қ’қ›ү 2" xfId="697"/>
    <cellStyle name="Џђһ–…қ’қ›ү 3" xfId="698"/>
    <cellStyle name="Џђһ–…қ’қ›ү 4" xfId="699"/>
    <cellStyle name="Џђһ–…қ’қ›ү 5" xfId="700"/>
    <cellStyle name="Џђһ–…қ’қ›ү 6" xfId="701"/>
    <cellStyle name="Џђһ–…қ’қ›ү 7" xfId="702"/>
    <cellStyle name="Џђһ–…қ’қ›ү 8" xfId="703"/>
    <cellStyle name="Џђһ–…қ’қ›ү 9" xfId="704"/>
    <cellStyle name="Џђћ–…ќ’ќ›‰" xfId="675"/>
    <cellStyle name="Џђћ–…ќ’ќ›‰ 10" xfId="676"/>
    <cellStyle name="Џђћ–…ќ’ќ›‰ 11" xfId="677"/>
    <cellStyle name="Џђћ–…ќ’ќ›‰ 12" xfId="678"/>
    <cellStyle name="Џђћ–…ќ’ќ›‰ 13" xfId="679"/>
    <cellStyle name="Џђћ–…ќ’ќ›‰ 14" xfId="680"/>
    <cellStyle name="Џђћ–…ќ’ќ›‰ 15" xfId="681"/>
    <cellStyle name="Џђћ–…ќ’ќ›‰ 2" xfId="682"/>
    <cellStyle name="Џђћ–…ќ’ќ›‰ 3" xfId="683"/>
    <cellStyle name="Џђћ–…ќ’ќ›‰ 4" xfId="684"/>
    <cellStyle name="Џђћ–…ќ’ќ›‰ 5" xfId="685"/>
    <cellStyle name="Џђћ–…ќ’ќ›‰ 6" xfId="686"/>
    <cellStyle name="Џђћ–…ќ’ќ›‰ 7" xfId="687"/>
    <cellStyle name="Џђћ–…ќ’ќ›‰ 8" xfId="688"/>
    <cellStyle name="Џђћ–…ќ’ќ›‰ 9" xfId="689"/>
  </cellStyles>
  <dxfs count="0"/>
  <tableStyles count="0" defaultTableStyle="TableStyleMedium9" defaultPivotStyle="PivotStyleLight16"/>
  <colors>
    <mruColors>
      <color rgb="FFF0FC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1</xdr:col>
      <xdr:colOff>3746500</xdr:colOff>
      <xdr:row>1</xdr:row>
      <xdr:rowOff>1111250</xdr:rowOff>
    </xdr:to>
    <xdr:cxnSp macro="">
      <xdr:nvCxnSpPr>
        <xdr:cNvPr id="2" name="Прямая соединительная линия 1"/>
        <xdr:cNvCxnSpPr/>
      </xdr:nvCxnSpPr>
      <xdr:spPr>
        <a:xfrm>
          <a:off x="31750" y="63500"/>
          <a:ext cx="4124325" cy="2333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117930</xdr:colOff>
      <xdr:row>1</xdr:row>
      <xdr:rowOff>147412</xdr:rowOff>
    </xdr:from>
    <xdr:to>
      <xdr:col>1</xdr:col>
      <xdr:colOff>870859</xdr:colOff>
      <xdr:row>1</xdr:row>
      <xdr:rowOff>394608</xdr:rowOff>
    </xdr:to>
    <xdr:sp macro="" textlink="">
      <xdr:nvSpPr>
        <xdr:cNvPr id="3" name="TextBox 2"/>
        <xdr:cNvSpPr txBox="1"/>
      </xdr:nvSpPr>
      <xdr:spPr>
        <a:xfrm>
          <a:off x="117930" y="1433287"/>
          <a:ext cx="1695904" cy="2471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ru-RU" sz="12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Схемы финансирования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2</xdr:col>
      <xdr:colOff>13607</xdr:colOff>
      <xdr:row>1</xdr:row>
      <xdr:rowOff>2258786</xdr:rowOff>
    </xdr:to>
    <xdr:cxnSp macro="">
      <xdr:nvCxnSpPr>
        <xdr:cNvPr id="2" name="Прямая соединительная линия 1"/>
        <xdr:cNvCxnSpPr/>
      </xdr:nvCxnSpPr>
      <xdr:spPr>
        <a:xfrm>
          <a:off x="31750" y="0"/>
          <a:ext cx="4125232" cy="21825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1278246</xdr:colOff>
      <xdr:row>0</xdr:row>
      <xdr:rowOff>236474</xdr:rowOff>
    </xdr:from>
    <xdr:to>
      <xdr:col>1</xdr:col>
      <xdr:colOff>3010889</xdr:colOff>
      <xdr:row>1</xdr:row>
      <xdr:rowOff>225136</xdr:rowOff>
    </xdr:to>
    <xdr:sp macro="" textlink="">
      <xdr:nvSpPr>
        <xdr:cNvPr id="3" name="TextBox 2"/>
        <xdr:cNvSpPr txBox="1"/>
      </xdr:nvSpPr>
      <xdr:spPr>
        <a:xfrm>
          <a:off x="2335521" y="236474"/>
          <a:ext cx="1732643" cy="4458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indent="0" algn="ctr"/>
          <a:r>
            <a:rPr lang="ru-RU" sz="14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Схемы финансирования</a:t>
          </a:r>
        </a:p>
      </xdr:txBody>
    </xdr:sp>
    <xdr:clientData/>
  </xdr:twoCellAnchor>
  <xdr:twoCellAnchor>
    <xdr:from>
      <xdr:col>0</xdr:col>
      <xdr:colOff>51749</xdr:colOff>
      <xdr:row>1</xdr:row>
      <xdr:rowOff>1038885</xdr:rowOff>
    </xdr:from>
    <xdr:to>
      <xdr:col>1</xdr:col>
      <xdr:colOff>1091045</xdr:colOff>
      <xdr:row>1</xdr:row>
      <xdr:rowOff>1575955</xdr:rowOff>
    </xdr:to>
    <xdr:sp macro="" textlink="">
      <xdr:nvSpPr>
        <xdr:cNvPr id="4" name="TextBox 3"/>
        <xdr:cNvSpPr txBox="1"/>
      </xdr:nvSpPr>
      <xdr:spPr>
        <a:xfrm>
          <a:off x="51749" y="1496085"/>
          <a:ext cx="2096571" cy="5370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400">
              <a:latin typeface="Arial" pitchFamily="34" charset="0"/>
              <a:cs typeface="Arial" pitchFamily="34" charset="0"/>
            </a:rPr>
            <a:t>Функции</a:t>
          </a:r>
          <a:r>
            <a:rPr lang="ru-RU" sz="1400" baseline="0">
              <a:latin typeface="Arial" pitchFamily="34" charset="0"/>
              <a:cs typeface="Arial" pitchFamily="34" charset="0"/>
            </a:rPr>
            <a:t> здравоохранения</a:t>
          </a:r>
          <a:endParaRPr lang="ru-RU" sz="14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0</xdr:rowOff>
    </xdr:from>
    <xdr:to>
      <xdr:col>2</xdr:col>
      <xdr:colOff>13607</xdr:colOff>
      <xdr:row>1</xdr:row>
      <xdr:rowOff>2258786</xdr:rowOff>
    </xdr:to>
    <xdr:cxnSp macro="">
      <xdr:nvCxnSpPr>
        <xdr:cNvPr id="2" name="Прямая соединительная линия 1"/>
        <xdr:cNvCxnSpPr/>
      </xdr:nvCxnSpPr>
      <xdr:spPr>
        <a:xfrm>
          <a:off x="31750" y="0"/>
          <a:ext cx="4972957" cy="21349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1603375</xdr:colOff>
      <xdr:row>0</xdr:row>
      <xdr:rowOff>253999</xdr:rowOff>
    </xdr:from>
    <xdr:to>
      <xdr:col>1</xdr:col>
      <xdr:colOff>3698875</xdr:colOff>
      <xdr:row>1</xdr:row>
      <xdr:rowOff>492124</xdr:rowOff>
    </xdr:to>
    <xdr:sp macro="" textlink="">
      <xdr:nvSpPr>
        <xdr:cNvPr id="3" name="TextBox 2"/>
        <xdr:cNvSpPr txBox="1"/>
      </xdr:nvSpPr>
      <xdr:spPr>
        <a:xfrm>
          <a:off x="2603500" y="253999"/>
          <a:ext cx="2095500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ru-RU" sz="14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Схемы финансирования </a:t>
          </a:r>
        </a:p>
      </xdr:txBody>
    </xdr:sp>
    <xdr:clientData/>
  </xdr:twoCellAnchor>
  <xdr:twoCellAnchor>
    <xdr:from>
      <xdr:col>0</xdr:col>
      <xdr:colOff>357415</xdr:colOff>
      <xdr:row>1</xdr:row>
      <xdr:rowOff>671740</xdr:rowOff>
    </xdr:from>
    <xdr:to>
      <xdr:col>1</xdr:col>
      <xdr:colOff>1270000</xdr:colOff>
      <xdr:row>1</xdr:row>
      <xdr:rowOff>958850</xdr:rowOff>
    </xdr:to>
    <xdr:sp macro="" textlink="">
      <xdr:nvSpPr>
        <xdr:cNvPr id="4" name="TextBox 3"/>
        <xdr:cNvSpPr txBox="1"/>
      </xdr:nvSpPr>
      <xdr:spPr>
        <a:xfrm>
          <a:off x="357415" y="973365"/>
          <a:ext cx="1912710" cy="2871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400">
              <a:latin typeface="Arial" pitchFamily="34" charset="0"/>
              <a:cs typeface="Arial" pitchFamily="34" charset="0"/>
            </a:rPr>
            <a:t>Поставщики услуг здравоохранения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1</xdr:row>
      <xdr:rowOff>1981200</xdr:rowOff>
    </xdr:from>
    <xdr:to>
      <xdr:col>1</xdr:col>
      <xdr:colOff>1466850</xdr:colOff>
      <xdr:row>1</xdr:row>
      <xdr:rowOff>2711450</xdr:rowOff>
    </xdr:to>
    <xdr:sp macro="" textlink="">
      <xdr:nvSpPr>
        <xdr:cNvPr id="2" name="TextBox 1"/>
        <xdr:cNvSpPr txBox="1"/>
      </xdr:nvSpPr>
      <xdr:spPr>
        <a:xfrm>
          <a:off x="298450" y="2305050"/>
          <a:ext cx="2882900" cy="730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ru-RU" sz="16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Функции здравоохранения</a:t>
          </a:r>
        </a:p>
      </xdr:txBody>
    </xdr:sp>
    <xdr:clientData/>
  </xdr:twoCellAnchor>
  <xdr:twoCellAnchor>
    <xdr:from>
      <xdr:col>1</xdr:col>
      <xdr:colOff>1143000</xdr:colOff>
      <xdr:row>1</xdr:row>
      <xdr:rowOff>234949</xdr:rowOff>
    </xdr:from>
    <xdr:to>
      <xdr:col>1</xdr:col>
      <xdr:colOff>3324225</xdr:colOff>
      <xdr:row>1</xdr:row>
      <xdr:rowOff>723900</xdr:rowOff>
    </xdr:to>
    <xdr:sp macro="" textlink="">
      <xdr:nvSpPr>
        <xdr:cNvPr id="3" name="TextBox 2"/>
        <xdr:cNvSpPr txBox="1"/>
      </xdr:nvSpPr>
      <xdr:spPr>
        <a:xfrm>
          <a:off x="2857500" y="558799"/>
          <a:ext cx="2181225" cy="488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600">
              <a:latin typeface="Arial" pitchFamily="34" charset="0"/>
              <a:cs typeface="Arial" pitchFamily="34" charset="0"/>
            </a:rPr>
            <a:t>Поставщики услуг здравоохранения 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</xdr:col>
      <xdr:colOff>4381500</xdr:colOff>
      <xdr:row>1</xdr:row>
      <xdr:rowOff>3143250</xdr:rowOff>
    </xdr:to>
    <xdr:cxnSp macro="">
      <xdr:nvCxnSpPr>
        <xdr:cNvPr id="4" name="Прямая соединительная линия 3"/>
        <xdr:cNvCxnSpPr/>
      </xdr:nvCxnSpPr>
      <xdr:spPr>
        <a:xfrm>
          <a:off x="19050" y="19050"/>
          <a:ext cx="5895975" cy="3448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D/GOOGLE%20DRIVE%20SYNC/Work/&#1052;&#1047;/2.%20&#1053;&#1057;&#1047;/2016/2014-T16-KA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Users\georgegotsadze\George\Consultancy\Past%20Assignments\CIC%20Folder\2010%20Kazakhstan\2nd%20Mission%20Sept%202010\2007-2010%20Data%20for%20NHA\2007-2010%20Republican%20Budget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eta\c\SPRMAIL\FROM_ALM.BIN\04_16_97\IKV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liminary estimates"/>
      <sheetName val="HCxHF"/>
      <sheetName val="HCxHP"/>
      <sheetName val="HPxHF"/>
      <sheetName val="HFxFS"/>
      <sheetName val="HPxFP"/>
      <sheetName val="HKxHP"/>
      <sheetName val="Repo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2010Anlz"/>
      <sheetName val="2009ANlz"/>
      <sheetName val="2008Anlz"/>
      <sheetName val="2007Anlz"/>
      <sheetName val="2007"/>
      <sheetName val="2008"/>
      <sheetName val="2009"/>
      <sheetName val="Total Budget"/>
      <sheetName val="Rep Budget"/>
      <sheetName val="Analysis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дры1кв"/>
      <sheetName val="Стац1кв"/>
      <sheetName val="Пол1кв"/>
      <sheetName val="Заксл1кв"/>
      <sheetName val="рстр_янв"/>
    </sheetNames>
    <sheetDataSet>
      <sheetData sheetId="0"/>
      <sheetData sheetId="1"/>
      <sheetData sheetId="2"/>
      <sheetData sheetId="3"/>
      <sheetData sheetId="4">
        <row r="12">
          <cell r="K12">
            <v>151238.39999999999</v>
          </cell>
          <cell r="S12">
            <v>251196</v>
          </cell>
          <cell r="AA12">
            <v>24182.5</v>
          </cell>
          <cell r="AI12">
            <v>23766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CB1719"/>
  <sheetViews>
    <sheetView view="pageBreakPreview" zoomScale="70" zoomScaleNormal="60" zoomScaleSheetLayoutView="70" workbookViewId="0">
      <pane xSplit="2" ySplit="2" topLeftCell="C3" activePane="bottomRight" state="frozen"/>
      <selection activeCell="A12" sqref="A12"/>
      <selection pane="topRight" activeCell="A12" sqref="A12"/>
      <selection pane="bottomLeft" activeCell="A12" sqref="A12"/>
      <selection pane="bottomRight" activeCell="T10" sqref="T10"/>
    </sheetView>
  </sheetViews>
  <sheetFormatPr defaultColWidth="9.140625" defaultRowHeight="12.75"/>
  <cols>
    <col min="1" max="1" width="6.7109375" style="224" customWidth="1"/>
    <col min="2" max="2" width="16.140625" style="224" customWidth="1"/>
    <col min="3" max="3" width="11.5703125" style="224" customWidth="1"/>
    <col min="4" max="14" width="11.5703125" style="222" customWidth="1"/>
    <col min="15" max="17" width="11.5703125" style="191" customWidth="1"/>
    <col min="18" max="18" width="11.5703125" style="223" customWidth="1"/>
    <col min="19" max="19" width="18.28515625" style="191" customWidth="1"/>
    <col min="20" max="80" width="9.140625" style="191"/>
    <col min="81" max="16384" width="9.140625" style="192"/>
  </cols>
  <sheetData>
    <row r="1" spans="1:18" ht="37.5" customHeight="1">
      <c r="A1" s="371"/>
      <c r="B1" s="372"/>
      <c r="C1" s="188" t="s">
        <v>208</v>
      </c>
      <c r="D1" s="189" t="s">
        <v>10</v>
      </c>
      <c r="E1" s="190" t="s">
        <v>149</v>
      </c>
      <c r="F1" s="190" t="s">
        <v>150</v>
      </c>
      <c r="G1" s="190" t="s">
        <v>151</v>
      </c>
      <c r="H1" s="188" t="s">
        <v>152</v>
      </c>
      <c r="I1" s="188" t="s">
        <v>153</v>
      </c>
      <c r="J1" s="190" t="s">
        <v>154</v>
      </c>
      <c r="K1" s="190" t="s">
        <v>155</v>
      </c>
      <c r="L1" s="190" t="s">
        <v>156</v>
      </c>
      <c r="M1" s="190" t="s">
        <v>157</v>
      </c>
      <c r="N1" s="188" t="s">
        <v>158</v>
      </c>
      <c r="O1" s="188" t="s">
        <v>159</v>
      </c>
      <c r="P1" s="188" t="s">
        <v>160</v>
      </c>
      <c r="Q1" s="188" t="s">
        <v>161</v>
      </c>
      <c r="R1" s="367"/>
    </row>
    <row r="2" spans="1:18" ht="91.5" customHeight="1">
      <c r="A2" s="373"/>
      <c r="B2" s="374"/>
      <c r="C2" s="188" t="s">
        <v>209</v>
      </c>
      <c r="D2" s="190" t="s">
        <v>50</v>
      </c>
      <c r="E2" s="190" t="s">
        <v>162</v>
      </c>
      <c r="F2" s="190" t="s">
        <v>163</v>
      </c>
      <c r="G2" s="190" t="s">
        <v>164</v>
      </c>
      <c r="H2" s="188" t="s">
        <v>165</v>
      </c>
      <c r="I2" s="188" t="s">
        <v>166</v>
      </c>
      <c r="J2" s="190" t="s">
        <v>167</v>
      </c>
      <c r="K2" s="190" t="s">
        <v>168</v>
      </c>
      <c r="L2" s="190" t="s">
        <v>169</v>
      </c>
      <c r="M2" s="190" t="s">
        <v>170</v>
      </c>
      <c r="N2" s="188" t="s">
        <v>171</v>
      </c>
      <c r="O2" s="188" t="s">
        <v>172</v>
      </c>
      <c r="P2" s="188" t="s">
        <v>173</v>
      </c>
      <c r="Q2" s="188" t="s">
        <v>174</v>
      </c>
      <c r="R2" s="368"/>
    </row>
    <row r="3" spans="1:18" s="198" customFormat="1" ht="50.25" customHeight="1">
      <c r="A3" s="193" t="s">
        <v>51</v>
      </c>
      <c r="B3" s="194" t="s">
        <v>52</v>
      </c>
      <c r="C3" s="195">
        <f>D3</f>
        <v>402277144.29999983</v>
      </c>
      <c r="D3" s="196">
        <f>D4</f>
        <v>402277144.29999983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>
        <f>C3+H3+I3+N3+O3+P3+Q3</f>
        <v>402277144.29999983</v>
      </c>
    </row>
    <row r="4" spans="1:18" s="203" customFormat="1" ht="25.5">
      <c r="A4" s="199" t="s">
        <v>53</v>
      </c>
      <c r="B4" s="200" t="s">
        <v>54</v>
      </c>
      <c r="C4" s="201">
        <f>D4</f>
        <v>402277144.29999983</v>
      </c>
      <c r="D4" s="202">
        <f>'HF-HP_sha'!C32</f>
        <v>402277144.29999983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197">
        <f t="shared" ref="R4:R15" si="0">C4+H4+I4+N4+O4+P4+Q4</f>
        <v>402277144.29999983</v>
      </c>
    </row>
    <row r="5" spans="1:18" s="206" customFormat="1" ht="51">
      <c r="A5" s="199" t="s">
        <v>175</v>
      </c>
      <c r="B5" s="204" t="s">
        <v>176</v>
      </c>
      <c r="C5" s="204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197">
        <f t="shared" si="0"/>
        <v>0</v>
      </c>
    </row>
    <row r="6" spans="1:18" s="198" customFormat="1" ht="38.25">
      <c r="A6" s="207" t="s">
        <v>55</v>
      </c>
      <c r="B6" s="194" t="s">
        <v>56</v>
      </c>
      <c r="C6" s="194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208">
        <f>O8</f>
        <v>22328152</v>
      </c>
      <c r="P6" s="208"/>
      <c r="Q6" s="208">
        <f>Q7+Q8</f>
        <v>5440546</v>
      </c>
      <c r="R6" s="197">
        <f t="shared" si="0"/>
        <v>27768698</v>
      </c>
    </row>
    <row r="7" spans="1:18" s="203" customFormat="1" ht="51">
      <c r="A7" s="209" t="s">
        <v>57</v>
      </c>
      <c r="B7" s="200" t="s">
        <v>58</v>
      </c>
      <c r="C7" s="200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10"/>
      <c r="P7" s="202"/>
      <c r="Q7" s="202"/>
      <c r="R7" s="197">
        <f t="shared" si="0"/>
        <v>0</v>
      </c>
    </row>
    <row r="8" spans="1:18" s="203" customFormat="1" ht="38.25">
      <c r="A8" s="209" t="s">
        <v>59</v>
      </c>
      <c r="B8" s="200" t="s">
        <v>60</v>
      </c>
      <c r="C8" s="200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>
        <v>22328152</v>
      </c>
      <c r="P8" s="202"/>
      <c r="Q8" s="202">
        <f>Q9</f>
        <v>5440546</v>
      </c>
      <c r="R8" s="197">
        <f t="shared" si="0"/>
        <v>27768698</v>
      </c>
    </row>
    <row r="9" spans="1:18" s="206" customFormat="1" ht="38.25">
      <c r="A9" s="209" t="s">
        <v>59</v>
      </c>
      <c r="B9" s="200" t="s">
        <v>60</v>
      </c>
      <c r="C9" s="200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11"/>
      <c r="P9" s="211"/>
      <c r="Q9" s="212">
        <v>5440546</v>
      </c>
      <c r="R9" s="197">
        <f t="shared" si="0"/>
        <v>5440546</v>
      </c>
    </row>
    <row r="10" spans="1:18" s="206" customFormat="1" ht="25.5">
      <c r="A10" s="209" t="s">
        <v>61</v>
      </c>
      <c r="B10" s="200" t="s">
        <v>62</v>
      </c>
      <c r="C10" s="200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11"/>
      <c r="P10" s="211">
        <f>'HP-HC_sha'!AJ21+'HF-HC _sha'!I17+'Розница ЛС'!H26*1000+'Розница ЛС'!H27*1000+ОУ!B5+ОУ!B6+ОУ!B7+ОУ!B8+ОУ!B9+ОУ!B11+ОУ!B12+ОУ!B13+ОУ!B16</f>
        <v>164868261.36741295</v>
      </c>
      <c r="Q10" s="212"/>
      <c r="R10" s="197">
        <f t="shared" si="0"/>
        <v>164868261.36741295</v>
      </c>
    </row>
    <row r="11" spans="1:18" s="198" customFormat="1" ht="38.25">
      <c r="A11" s="213" t="s">
        <v>63</v>
      </c>
      <c r="B11" s="194" t="s">
        <v>64</v>
      </c>
      <c r="C11" s="194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208"/>
      <c r="P11" s="208"/>
      <c r="Q11" s="208"/>
      <c r="R11" s="197">
        <f t="shared" si="0"/>
        <v>0</v>
      </c>
    </row>
    <row r="12" spans="1:18" s="203" customFormat="1" ht="25.5">
      <c r="A12" s="214" t="s">
        <v>65</v>
      </c>
      <c r="B12" s="215" t="s">
        <v>66</v>
      </c>
      <c r="C12" s="215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197">
        <f t="shared" si="0"/>
        <v>0</v>
      </c>
    </row>
    <row r="13" spans="1:18" s="206" customFormat="1">
      <c r="A13" s="216" t="s">
        <v>67</v>
      </c>
      <c r="B13" s="204" t="s">
        <v>68</v>
      </c>
      <c r="C13" s="204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197">
        <f t="shared" si="0"/>
        <v>0</v>
      </c>
    </row>
    <row r="14" spans="1:18">
      <c r="A14" s="217" t="s">
        <v>147</v>
      </c>
      <c r="B14" s="217" t="s">
        <v>69</v>
      </c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197">
        <f t="shared" si="0"/>
        <v>0</v>
      </c>
    </row>
    <row r="15" spans="1:18">
      <c r="A15" s="217" t="s">
        <v>70</v>
      </c>
      <c r="B15" s="217" t="s">
        <v>71</v>
      </c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197">
        <f t="shared" si="0"/>
        <v>0</v>
      </c>
    </row>
    <row r="16" spans="1:18" ht="24" customHeight="1">
      <c r="A16" s="369" t="s">
        <v>49</v>
      </c>
      <c r="B16" s="370"/>
      <c r="C16" s="219">
        <f>D16</f>
        <v>402277144.29999983</v>
      </c>
      <c r="D16" s="212">
        <f>D4</f>
        <v>402277144.29999983</v>
      </c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>
        <v>5625876.3213127768</v>
      </c>
      <c r="P16" s="212">
        <f>P10</f>
        <v>164868261.36741295</v>
      </c>
      <c r="Q16" s="212">
        <v>22328152.103801362</v>
      </c>
      <c r="R16" s="220">
        <f>R3+R6+R10+R11</f>
        <v>594914103.66741276</v>
      </c>
    </row>
    <row r="17" spans="1:18" s="191" customFormat="1">
      <c r="A17" s="221"/>
      <c r="B17" s="221"/>
      <c r="C17" s="221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R17" s="223"/>
    </row>
    <row r="18" spans="1:18" s="191" customFormat="1">
      <c r="A18" s="221"/>
      <c r="B18" s="221"/>
      <c r="C18" s="221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R18" s="223"/>
    </row>
    <row r="19" spans="1:18" s="191" customFormat="1">
      <c r="A19" s="221"/>
      <c r="B19" s="221"/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R19" s="223"/>
    </row>
    <row r="20" spans="1:18" s="191" customFormat="1">
      <c r="A20" s="221"/>
      <c r="B20" s="221"/>
      <c r="C20" s="221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R20" s="223"/>
    </row>
    <row r="21" spans="1:18" s="191" customFormat="1">
      <c r="A21" s="221"/>
      <c r="B21" s="221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R21" s="223"/>
    </row>
    <row r="22" spans="1:18" s="191" customFormat="1">
      <c r="A22" s="221"/>
      <c r="B22" s="221"/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R22" s="223"/>
    </row>
    <row r="23" spans="1:18" s="191" customFormat="1">
      <c r="A23" s="221"/>
      <c r="B23" s="221"/>
      <c r="C23" s="221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R23" s="223"/>
    </row>
    <row r="24" spans="1:18" s="191" customFormat="1">
      <c r="A24" s="221"/>
      <c r="B24" s="221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R24" s="223"/>
    </row>
    <row r="25" spans="1:18" s="191" customFormat="1">
      <c r="A25" s="221"/>
      <c r="B25" s="221"/>
      <c r="C25" s="221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R25" s="223"/>
    </row>
    <row r="26" spans="1:18" s="191" customFormat="1">
      <c r="A26" s="221"/>
      <c r="B26" s="221"/>
      <c r="C26" s="221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R26" s="223"/>
    </row>
    <row r="27" spans="1:18" s="191" customFormat="1">
      <c r="A27" s="221"/>
      <c r="B27" s="221"/>
      <c r="C27" s="221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R27" s="223"/>
    </row>
    <row r="28" spans="1:18" s="191" customFormat="1">
      <c r="A28" s="221"/>
      <c r="B28" s="221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R28" s="223"/>
    </row>
    <row r="29" spans="1:18" s="191" customFormat="1">
      <c r="A29" s="221"/>
      <c r="B29" s="221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R29" s="223"/>
    </row>
    <row r="30" spans="1:18" s="191" customFormat="1">
      <c r="A30" s="221"/>
      <c r="B30" s="221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R30" s="223"/>
    </row>
    <row r="31" spans="1:18" s="191" customFormat="1">
      <c r="A31" s="221"/>
      <c r="B31" s="221"/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R31" s="223"/>
    </row>
    <row r="32" spans="1:18" s="191" customFormat="1">
      <c r="A32" s="221"/>
      <c r="B32" s="221"/>
      <c r="C32" s="221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R32" s="223"/>
    </row>
    <row r="33" spans="1:18" s="191" customFormat="1">
      <c r="A33" s="221"/>
      <c r="B33" s="221"/>
      <c r="C33" s="221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R33" s="223"/>
    </row>
    <row r="34" spans="1:18" s="191" customFormat="1">
      <c r="A34" s="221"/>
      <c r="B34" s="221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R34" s="223"/>
    </row>
    <row r="35" spans="1:18" s="191" customFormat="1">
      <c r="A35" s="221"/>
      <c r="B35" s="221"/>
      <c r="C35" s="221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R35" s="223"/>
    </row>
    <row r="36" spans="1:18" s="191" customFormat="1">
      <c r="A36" s="221"/>
      <c r="B36" s="221"/>
      <c r="C36" s="221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R36" s="223"/>
    </row>
    <row r="37" spans="1:18" s="191" customFormat="1">
      <c r="A37" s="221"/>
      <c r="B37" s="221"/>
      <c r="C37" s="221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R37" s="223"/>
    </row>
    <row r="38" spans="1:18" s="191" customFormat="1">
      <c r="A38" s="221"/>
      <c r="B38" s="221"/>
      <c r="C38" s="221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R38" s="223"/>
    </row>
    <row r="39" spans="1:18" s="191" customFormat="1">
      <c r="A39" s="221"/>
      <c r="B39" s="221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R39" s="223"/>
    </row>
    <row r="40" spans="1:18" s="191" customFormat="1">
      <c r="A40" s="221"/>
      <c r="B40" s="221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R40" s="223"/>
    </row>
    <row r="41" spans="1:18" s="191" customFormat="1">
      <c r="A41" s="221"/>
      <c r="B41" s="221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R41" s="223"/>
    </row>
    <row r="42" spans="1:18" s="191" customFormat="1">
      <c r="A42" s="221"/>
      <c r="B42" s="221"/>
      <c r="C42" s="221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R42" s="223"/>
    </row>
    <row r="43" spans="1:18" s="191" customFormat="1">
      <c r="A43" s="221"/>
      <c r="B43" s="221"/>
      <c r="C43" s="221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R43" s="223"/>
    </row>
    <row r="44" spans="1:18" s="191" customFormat="1">
      <c r="A44" s="221"/>
      <c r="B44" s="221"/>
      <c r="C44" s="221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R44" s="223"/>
    </row>
    <row r="45" spans="1:18" s="191" customFormat="1">
      <c r="A45" s="221"/>
      <c r="B45" s="221"/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R45" s="223"/>
    </row>
    <row r="46" spans="1:18" s="191" customFormat="1">
      <c r="A46" s="221"/>
      <c r="B46" s="221"/>
      <c r="C46" s="221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R46" s="223"/>
    </row>
    <row r="47" spans="1:18" s="191" customFormat="1">
      <c r="A47" s="221"/>
      <c r="B47" s="221"/>
      <c r="C47" s="221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R47" s="223"/>
    </row>
    <row r="48" spans="1:18" s="191" customFormat="1">
      <c r="A48" s="221"/>
      <c r="B48" s="221"/>
      <c r="C48" s="221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R48" s="223"/>
    </row>
    <row r="49" spans="1:18" s="191" customFormat="1">
      <c r="A49" s="221"/>
      <c r="B49" s="221"/>
      <c r="C49" s="221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R49" s="223"/>
    </row>
    <row r="50" spans="1:18" s="191" customFormat="1">
      <c r="A50" s="221"/>
      <c r="B50" s="221"/>
      <c r="C50" s="221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R50" s="223"/>
    </row>
    <row r="51" spans="1:18" s="191" customFormat="1">
      <c r="A51" s="221"/>
      <c r="B51" s="221"/>
      <c r="C51" s="221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R51" s="223"/>
    </row>
    <row r="52" spans="1:18" s="191" customFormat="1">
      <c r="A52" s="221"/>
      <c r="B52" s="221"/>
      <c r="C52" s="221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R52" s="223"/>
    </row>
    <row r="53" spans="1:18" s="191" customFormat="1">
      <c r="A53" s="221"/>
      <c r="B53" s="221"/>
      <c r="C53" s="221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R53" s="223"/>
    </row>
    <row r="54" spans="1:18" s="191" customFormat="1">
      <c r="A54" s="221"/>
      <c r="B54" s="221"/>
      <c r="C54" s="221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R54" s="223"/>
    </row>
    <row r="55" spans="1:18" s="191" customFormat="1">
      <c r="A55" s="221"/>
      <c r="B55" s="221"/>
      <c r="C55" s="221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R55" s="223"/>
    </row>
    <row r="56" spans="1:18" s="191" customFormat="1">
      <c r="A56" s="221"/>
      <c r="B56" s="221"/>
      <c r="C56" s="221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R56" s="223"/>
    </row>
    <row r="57" spans="1:18" s="191" customFormat="1">
      <c r="A57" s="221"/>
      <c r="B57" s="221"/>
      <c r="C57" s="221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R57" s="223"/>
    </row>
    <row r="58" spans="1:18" s="191" customFormat="1">
      <c r="A58" s="221"/>
      <c r="B58" s="221"/>
      <c r="C58" s="221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R58" s="223"/>
    </row>
    <row r="59" spans="1:18" s="191" customFormat="1">
      <c r="A59" s="221"/>
      <c r="B59" s="221"/>
      <c r="C59" s="221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R59" s="223"/>
    </row>
    <row r="60" spans="1:18" s="191" customFormat="1">
      <c r="A60" s="221"/>
      <c r="B60" s="221"/>
      <c r="C60" s="221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R60" s="223"/>
    </row>
    <row r="61" spans="1:18" s="191" customFormat="1">
      <c r="A61" s="221"/>
      <c r="B61" s="221"/>
      <c r="C61" s="221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R61" s="223"/>
    </row>
    <row r="62" spans="1:18" s="191" customFormat="1">
      <c r="A62" s="221"/>
      <c r="B62" s="221"/>
      <c r="C62" s="221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R62" s="223"/>
    </row>
    <row r="63" spans="1:18" s="191" customFormat="1">
      <c r="A63" s="221"/>
      <c r="B63" s="221"/>
      <c r="C63" s="221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R63" s="223"/>
    </row>
    <row r="64" spans="1:18" s="191" customFormat="1">
      <c r="A64" s="221"/>
      <c r="B64" s="221"/>
      <c r="C64" s="221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R64" s="223"/>
    </row>
    <row r="65" spans="1:18" s="191" customFormat="1">
      <c r="A65" s="221"/>
      <c r="B65" s="221"/>
      <c r="C65" s="221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R65" s="223"/>
    </row>
    <row r="66" spans="1:18" s="191" customFormat="1">
      <c r="A66" s="221"/>
      <c r="B66" s="221"/>
      <c r="C66" s="221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R66" s="223"/>
    </row>
    <row r="67" spans="1:18" s="191" customFormat="1">
      <c r="A67" s="221"/>
      <c r="B67" s="221"/>
      <c r="C67" s="221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R67" s="223"/>
    </row>
    <row r="68" spans="1:18" s="191" customFormat="1">
      <c r="A68" s="221"/>
      <c r="B68" s="221"/>
      <c r="C68" s="221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R68" s="223"/>
    </row>
    <row r="69" spans="1:18" s="191" customFormat="1">
      <c r="A69" s="221"/>
      <c r="B69" s="221"/>
      <c r="C69" s="221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R69" s="223"/>
    </row>
    <row r="70" spans="1:18" s="191" customFormat="1">
      <c r="A70" s="221"/>
      <c r="B70" s="221"/>
      <c r="C70" s="221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R70" s="223"/>
    </row>
    <row r="71" spans="1:18" s="191" customFormat="1">
      <c r="A71" s="221"/>
      <c r="B71" s="221"/>
      <c r="C71" s="221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R71" s="223"/>
    </row>
    <row r="72" spans="1:18" s="191" customFormat="1">
      <c r="A72" s="221"/>
      <c r="B72" s="221"/>
      <c r="C72" s="221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R72" s="223"/>
    </row>
    <row r="73" spans="1:18" s="191" customFormat="1">
      <c r="A73" s="221"/>
      <c r="B73" s="221"/>
      <c r="C73" s="221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R73" s="223"/>
    </row>
    <row r="74" spans="1:18" s="191" customFormat="1">
      <c r="A74" s="221"/>
      <c r="B74" s="221"/>
      <c r="C74" s="221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R74" s="223"/>
    </row>
    <row r="75" spans="1:18" s="191" customFormat="1">
      <c r="A75" s="221"/>
      <c r="B75" s="221"/>
      <c r="C75" s="221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R75" s="223"/>
    </row>
    <row r="76" spans="1:18" s="191" customFormat="1">
      <c r="A76" s="221"/>
      <c r="B76" s="221"/>
      <c r="C76" s="221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R76" s="223"/>
    </row>
    <row r="77" spans="1:18" s="191" customFormat="1">
      <c r="A77" s="221"/>
      <c r="B77" s="221"/>
      <c r="C77" s="221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R77" s="223"/>
    </row>
    <row r="78" spans="1:18" s="191" customFormat="1">
      <c r="A78" s="221"/>
      <c r="B78" s="221"/>
      <c r="C78" s="221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R78" s="223"/>
    </row>
    <row r="79" spans="1:18" s="191" customFormat="1">
      <c r="A79" s="221"/>
      <c r="B79" s="221"/>
      <c r="C79" s="221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R79" s="223"/>
    </row>
    <row r="80" spans="1:18" s="191" customFormat="1">
      <c r="A80" s="221"/>
      <c r="B80" s="221"/>
      <c r="C80" s="221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R80" s="223"/>
    </row>
    <row r="81" spans="1:18" s="191" customFormat="1">
      <c r="A81" s="221"/>
      <c r="B81" s="221"/>
      <c r="C81" s="221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R81" s="223"/>
    </row>
    <row r="82" spans="1:18" s="191" customFormat="1">
      <c r="A82" s="221"/>
      <c r="B82" s="221"/>
      <c r="C82" s="221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R82" s="223"/>
    </row>
    <row r="83" spans="1:18" s="191" customFormat="1">
      <c r="A83" s="221"/>
      <c r="B83" s="221"/>
      <c r="C83" s="221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R83" s="223"/>
    </row>
    <row r="84" spans="1:18" s="191" customFormat="1">
      <c r="A84" s="221"/>
      <c r="B84" s="221"/>
      <c r="C84" s="221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R84" s="223"/>
    </row>
    <row r="85" spans="1:18" s="191" customFormat="1">
      <c r="A85" s="221"/>
      <c r="B85" s="221"/>
      <c r="C85" s="221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R85" s="223"/>
    </row>
    <row r="86" spans="1:18" s="191" customFormat="1">
      <c r="A86" s="221"/>
      <c r="B86" s="221"/>
      <c r="C86" s="221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R86" s="223"/>
    </row>
    <row r="87" spans="1:18" s="191" customFormat="1">
      <c r="A87" s="221"/>
      <c r="B87" s="221"/>
      <c r="C87" s="221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R87" s="223"/>
    </row>
    <row r="88" spans="1:18" s="191" customFormat="1">
      <c r="A88" s="221"/>
      <c r="B88" s="221"/>
      <c r="C88" s="221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R88" s="223"/>
    </row>
    <row r="89" spans="1:18" s="191" customFormat="1">
      <c r="A89" s="221"/>
      <c r="B89" s="221"/>
      <c r="C89" s="221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R89" s="223"/>
    </row>
    <row r="90" spans="1:18" s="191" customFormat="1">
      <c r="A90" s="221"/>
      <c r="B90" s="221"/>
      <c r="C90" s="221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R90" s="223"/>
    </row>
    <row r="91" spans="1:18" s="191" customFormat="1">
      <c r="A91" s="221"/>
      <c r="B91" s="221"/>
      <c r="C91" s="221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R91" s="223"/>
    </row>
    <row r="92" spans="1:18" s="191" customFormat="1">
      <c r="A92" s="221"/>
      <c r="B92" s="221"/>
      <c r="C92" s="221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R92" s="223"/>
    </row>
    <row r="93" spans="1:18" s="191" customFormat="1">
      <c r="A93" s="221"/>
      <c r="B93" s="221"/>
      <c r="C93" s="221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R93" s="223"/>
    </row>
    <row r="94" spans="1:18" s="191" customFormat="1">
      <c r="A94" s="221"/>
      <c r="B94" s="221"/>
      <c r="C94" s="221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R94" s="223"/>
    </row>
    <row r="95" spans="1:18" s="191" customFormat="1">
      <c r="A95" s="221"/>
      <c r="B95" s="221"/>
      <c r="C95" s="221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R95" s="223"/>
    </row>
    <row r="96" spans="1:18" s="191" customFormat="1">
      <c r="A96" s="221"/>
      <c r="B96" s="221"/>
      <c r="C96" s="221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R96" s="223"/>
    </row>
    <row r="97" spans="1:18" s="191" customFormat="1">
      <c r="A97" s="221"/>
      <c r="B97" s="221"/>
      <c r="C97" s="221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R97" s="223"/>
    </row>
    <row r="98" spans="1:18" s="191" customFormat="1">
      <c r="A98" s="221"/>
      <c r="B98" s="221"/>
      <c r="C98" s="221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R98" s="223"/>
    </row>
    <row r="99" spans="1:18" s="191" customFormat="1">
      <c r="A99" s="221"/>
      <c r="B99" s="221"/>
      <c r="C99" s="221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R99" s="223"/>
    </row>
    <row r="100" spans="1:18" s="191" customFormat="1">
      <c r="A100" s="221"/>
      <c r="B100" s="221"/>
      <c r="C100" s="221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R100" s="223"/>
    </row>
    <row r="101" spans="1:18" s="191" customFormat="1">
      <c r="A101" s="221"/>
      <c r="B101" s="221"/>
      <c r="C101" s="221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R101" s="223"/>
    </row>
    <row r="102" spans="1:18" s="191" customFormat="1">
      <c r="A102" s="221"/>
      <c r="B102" s="221"/>
      <c r="C102" s="221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R102" s="223"/>
    </row>
    <row r="103" spans="1:18" s="191" customFormat="1">
      <c r="A103" s="221"/>
      <c r="B103" s="221"/>
      <c r="C103" s="221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R103" s="223"/>
    </row>
    <row r="104" spans="1:18" s="191" customFormat="1">
      <c r="A104" s="221"/>
      <c r="B104" s="221"/>
      <c r="C104" s="221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R104" s="223"/>
    </row>
    <row r="105" spans="1:18" s="191" customFormat="1">
      <c r="A105" s="221"/>
      <c r="B105" s="221"/>
      <c r="C105" s="221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R105" s="223"/>
    </row>
    <row r="106" spans="1:18" s="191" customFormat="1">
      <c r="A106" s="221"/>
      <c r="B106" s="221"/>
      <c r="C106" s="221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R106" s="223"/>
    </row>
    <row r="107" spans="1:18" s="191" customFormat="1">
      <c r="A107" s="221"/>
      <c r="B107" s="221"/>
      <c r="C107" s="221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R107" s="223"/>
    </row>
    <row r="108" spans="1:18" s="191" customFormat="1">
      <c r="A108" s="221"/>
      <c r="B108" s="221"/>
      <c r="C108" s="221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R108" s="223"/>
    </row>
    <row r="109" spans="1:18" s="191" customFormat="1">
      <c r="A109" s="221"/>
      <c r="B109" s="221"/>
      <c r="C109" s="221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R109" s="223"/>
    </row>
    <row r="110" spans="1:18" s="191" customFormat="1">
      <c r="A110" s="221"/>
      <c r="B110" s="221"/>
      <c r="C110" s="221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R110" s="223"/>
    </row>
    <row r="111" spans="1:18" s="191" customFormat="1">
      <c r="A111" s="221"/>
      <c r="B111" s="221"/>
      <c r="C111" s="221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R111" s="223"/>
    </row>
    <row r="112" spans="1:18" s="191" customFormat="1">
      <c r="A112" s="221"/>
      <c r="B112" s="221"/>
      <c r="C112" s="221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R112" s="223"/>
    </row>
    <row r="113" spans="1:18" s="191" customFormat="1">
      <c r="A113" s="221"/>
      <c r="B113" s="221"/>
      <c r="C113" s="221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R113" s="223"/>
    </row>
    <row r="114" spans="1:18" s="191" customFormat="1">
      <c r="A114" s="221"/>
      <c r="B114" s="221"/>
      <c r="C114" s="221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R114" s="223"/>
    </row>
    <row r="115" spans="1:18" s="191" customFormat="1">
      <c r="A115" s="221"/>
      <c r="B115" s="221"/>
      <c r="C115" s="221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R115" s="223"/>
    </row>
    <row r="116" spans="1:18" s="191" customFormat="1">
      <c r="A116" s="221"/>
      <c r="B116" s="221"/>
      <c r="C116" s="221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R116" s="223"/>
    </row>
    <row r="117" spans="1:18" s="191" customFormat="1">
      <c r="A117" s="221"/>
      <c r="B117" s="221"/>
      <c r="C117" s="221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R117" s="223"/>
    </row>
    <row r="118" spans="1:18" s="191" customFormat="1">
      <c r="A118" s="221"/>
      <c r="B118" s="221"/>
      <c r="C118" s="221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R118" s="223"/>
    </row>
    <row r="119" spans="1:18" s="191" customFormat="1">
      <c r="A119" s="221"/>
      <c r="B119" s="221"/>
      <c r="C119" s="221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R119" s="223"/>
    </row>
    <row r="120" spans="1:18" s="191" customFormat="1">
      <c r="A120" s="221"/>
      <c r="B120" s="221"/>
      <c r="C120" s="221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R120" s="223"/>
    </row>
    <row r="121" spans="1:18" s="191" customFormat="1">
      <c r="A121" s="221"/>
      <c r="B121" s="221"/>
      <c r="C121" s="221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R121" s="223"/>
    </row>
    <row r="122" spans="1:18" s="191" customFormat="1">
      <c r="A122" s="221"/>
      <c r="B122" s="221"/>
      <c r="C122" s="221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R122" s="223"/>
    </row>
    <row r="123" spans="1:18" s="191" customFormat="1">
      <c r="A123" s="221"/>
      <c r="B123" s="221"/>
      <c r="C123" s="221"/>
      <c r="D123" s="222"/>
      <c r="E123" s="222"/>
      <c r="F123" s="222"/>
      <c r="G123" s="222"/>
      <c r="H123" s="222"/>
      <c r="I123" s="222"/>
      <c r="J123" s="222"/>
      <c r="K123" s="222"/>
      <c r="L123" s="222"/>
      <c r="M123" s="222"/>
      <c r="N123" s="222"/>
      <c r="R123" s="223"/>
    </row>
    <row r="124" spans="1:18" s="191" customFormat="1">
      <c r="A124" s="221"/>
      <c r="B124" s="221"/>
      <c r="C124" s="221"/>
      <c r="D124" s="222"/>
      <c r="E124" s="222"/>
      <c r="F124" s="222"/>
      <c r="G124" s="222"/>
      <c r="H124" s="222"/>
      <c r="I124" s="222"/>
      <c r="J124" s="222"/>
      <c r="K124" s="222"/>
      <c r="L124" s="222"/>
      <c r="M124" s="222"/>
      <c r="N124" s="222"/>
      <c r="R124" s="223"/>
    </row>
    <row r="125" spans="1:18" s="191" customFormat="1">
      <c r="A125" s="221"/>
      <c r="B125" s="221"/>
      <c r="C125" s="221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R125" s="223"/>
    </row>
    <row r="126" spans="1:18" s="191" customFormat="1">
      <c r="A126" s="221"/>
      <c r="B126" s="221"/>
      <c r="C126" s="221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R126" s="223"/>
    </row>
    <row r="127" spans="1:18" s="191" customFormat="1">
      <c r="A127" s="221"/>
      <c r="B127" s="221"/>
      <c r="C127" s="221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R127" s="223"/>
    </row>
    <row r="128" spans="1:18" s="191" customFormat="1">
      <c r="A128" s="221"/>
      <c r="B128" s="221"/>
      <c r="C128" s="221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R128" s="223"/>
    </row>
    <row r="129" spans="1:18" s="191" customFormat="1">
      <c r="A129" s="221"/>
      <c r="B129" s="221"/>
      <c r="C129" s="221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R129" s="223"/>
    </row>
    <row r="130" spans="1:18" s="191" customFormat="1">
      <c r="A130" s="221"/>
      <c r="B130" s="221"/>
      <c r="C130" s="221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R130" s="223"/>
    </row>
    <row r="131" spans="1:18" s="191" customFormat="1">
      <c r="A131" s="221"/>
      <c r="B131" s="221"/>
      <c r="C131" s="221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  <c r="R131" s="223"/>
    </row>
    <row r="132" spans="1:18" s="191" customFormat="1">
      <c r="A132" s="221"/>
      <c r="B132" s="221"/>
      <c r="C132" s="221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R132" s="223"/>
    </row>
    <row r="133" spans="1:18" s="191" customFormat="1">
      <c r="A133" s="221"/>
      <c r="B133" s="221"/>
      <c r="C133" s="221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R133" s="223"/>
    </row>
    <row r="134" spans="1:18" s="191" customFormat="1">
      <c r="A134" s="221"/>
      <c r="B134" s="221"/>
      <c r="C134" s="221"/>
      <c r="D134" s="222"/>
      <c r="E134" s="222"/>
      <c r="F134" s="222"/>
      <c r="G134" s="222"/>
      <c r="H134" s="222"/>
      <c r="I134" s="222"/>
      <c r="J134" s="222"/>
      <c r="K134" s="222"/>
      <c r="L134" s="222"/>
      <c r="M134" s="222"/>
      <c r="N134" s="222"/>
      <c r="R134" s="223"/>
    </row>
    <row r="135" spans="1:18" s="191" customFormat="1">
      <c r="A135" s="221"/>
      <c r="B135" s="221"/>
      <c r="C135" s="221"/>
      <c r="D135" s="222"/>
      <c r="E135" s="222"/>
      <c r="F135" s="222"/>
      <c r="G135" s="222"/>
      <c r="H135" s="222"/>
      <c r="I135" s="222"/>
      <c r="J135" s="222"/>
      <c r="K135" s="222"/>
      <c r="L135" s="222"/>
      <c r="M135" s="222"/>
      <c r="N135" s="222"/>
      <c r="R135" s="223"/>
    </row>
    <row r="136" spans="1:18" s="191" customFormat="1">
      <c r="A136" s="221"/>
      <c r="B136" s="221"/>
      <c r="C136" s="221"/>
      <c r="D136" s="222"/>
      <c r="E136" s="222"/>
      <c r="F136" s="222"/>
      <c r="G136" s="222"/>
      <c r="H136" s="222"/>
      <c r="I136" s="222"/>
      <c r="J136" s="222"/>
      <c r="K136" s="222"/>
      <c r="L136" s="222"/>
      <c r="M136" s="222"/>
      <c r="N136" s="222"/>
      <c r="R136" s="223"/>
    </row>
    <row r="137" spans="1:18" s="191" customFormat="1">
      <c r="A137" s="221"/>
      <c r="B137" s="221"/>
      <c r="C137" s="221"/>
      <c r="D137" s="222"/>
      <c r="E137" s="222"/>
      <c r="F137" s="222"/>
      <c r="G137" s="222"/>
      <c r="H137" s="222"/>
      <c r="I137" s="222"/>
      <c r="J137" s="222"/>
      <c r="K137" s="222"/>
      <c r="L137" s="222"/>
      <c r="M137" s="222"/>
      <c r="N137" s="222"/>
      <c r="R137" s="223"/>
    </row>
    <row r="138" spans="1:18" s="191" customFormat="1">
      <c r="A138" s="221"/>
      <c r="B138" s="221"/>
      <c r="C138" s="221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22"/>
      <c r="R138" s="223"/>
    </row>
    <row r="139" spans="1:18" s="191" customFormat="1">
      <c r="A139" s="221"/>
      <c r="B139" s="221"/>
      <c r="C139" s="221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R139" s="223"/>
    </row>
    <row r="140" spans="1:18" s="191" customFormat="1">
      <c r="A140" s="221"/>
      <c r="B140" s="221"/>
      <c r="C140" s="221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R140" s="223"/>
    </row>
    <row r="141" spans="1:18" s="191" customFormat="1">
      <c r="A141" s="221"/>
      <c r="B141" s="221"/>
      <c r="C141" s="221"/>
      <c r="D141" s="222"/>
      <c r="E141" s="222"/>
      <c r="F141" s="222"/>
      <c r="G141" s="222"/>
      <c r="H141" s="222"/>
      <c r="I141" s="222"/>
      <c r="J141" s="222"/>
      <c r="K141" s="222"/>
      <c r="L141" s="222"/>
      <c r="M141" s="222"/>
      <c r="N141" s="222"/>
      <c r="R141" s="223"/>
    </row>
    <row r="142" spans="1:18" s="191" customFormat="1">
      <c r="A142" s="221"/>
      <c r="B142" s="221"/>
      <c r="C142" s="221"/>
      <c r="D142" s="222"/>
      <c r="E142" s="222"/>
      <c r="F142" s="222"/>
      <c r="G142" s="222"/>
      <c r="H142" s="222"/>
      <c r="I142" s="222"/>
      <c r="J142" s="222"/>
      <c r="K142" s="222"/>
      <c r="L142" s="222"/>
      <c r="M142" s="222"/>
      <c r="N142" s="222"/>
      <c r="R142" s="223"/>
    </row>
    <row r="143" spans="1:18" s="191" customFormat="1">
      <c r="A143" s="221"/>
      <c r="B143" s="221"/>
      <c r="C143" s="221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22"/>
      <c r="R143" s="223"/>
    </row>
    <row r="144" spans="1:18" s="191" customFormat="1">
      <c r="A144" s="221"/>
      <c r="B144" s="221"/>
      <c r="C144" s="221"/>
      <c r="D144" s="222"/>
      <c r="E144" s="222"/>
      <c r="F144" s="222"/>
      <c r="G144" s="222"/>
      <c r="H144" s="222"/>
      <c r="I144" s="222"/>
      <c r="J144" s="222"/>
      <c r="K144" s="222"/>
      <c r="L144" s="222"/>
      <c r="M144" s="222"/>
      <c r="N144" s="222"/>
      <c r="R144" s="223"/>
    </row>
    <row r="145" spans="1:18" s="191" customFormat="1">
      <c r="A145" s="221"/>
      <c r="B145" s="221"/>
      <c r="C145" s="221"/>
      <c r="D145" s="222"/>
      <c r="E145" s="222"/>
      <c r="F145" s="222"/>
      <c r="G145" s="222"/>
      <c r="H145" s="222"/>
      <c r="I145" s="222"/>
      <c r="J145" s="222"/>
      <c r="K145" s="222"/>
      <c r="L145" s="222"/>
      <c r="M145" s="222"/>
      <c r="N145" s="222"/>
      <c r="R145" s="223"/>
    </row>
    <row r="146" spans="1:18" s="191" customFormat="1">
      <c r="A146" s="221"/>
      <c r="B146" s="221"/>
      <c r="C146" s="221"/>
      <c r="D146" s="222"/>
      <c r="E146" s="222"/>
      <c r="F146" s="222"/>
      <c r="G146" s="222"/>
      <c r="H146" s="222"/>
      <c r="I146" s="222"/>
      <c r="J146" s="222"/>
      <c r="K146" s="222"/>
      <c r="L146" s="222"/>
      <c r="M146" s="222"/>
      <c r="N146" s="222"/>
      <c r="R146" s="223"/>
    </row>
    <row r="147" spans="1:18" s="191" customFormat="1">
      <c r="A147" s="221"/>
      <c r="B147" s="221"/>
      <c r="C147" s="221"/>
      <c r="D147" s="222"/>
      <c r="E147" s="222"/>
      <c r="F147" s="222"/>
      <c r="G147" s="222"/>
      <c r="H147" s="222"/>
      <c r="I147" s="222"/>
      <c r="J147" s="222"/>
      <c r="K147" s="222"/>
      <c r="L147" s="222"/>
      <c r="M147" s="222"/>
      <c r="N147" s="222"/>
      <c r="R147" s="223"/>
    </row>
    <row r="148" spans="1:18" s="191" customFormat="1">
      <c r="A148" s="221"/>
      <c r="B148" s="221"/>
      <c r="C148" s="221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R148" s="223"/>
    </row>
    <row r="149" spans="1:18" s="191" customFormat="1">
      <c r="A149" s="221"/>
      <c r="B149" s="221"/>
      <c r="C149" s="221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R149" s="223"/>
    </row>
    <row r="150" spans="1:18" s="191" customFormat="1">
      <c r="A150" s="221"/>
      <c r="B150" s="221"/>
      <c r="C150" s="221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R150" s="223"/>
    </row>
    <row r="151" spans="1:18" s="191" customFormat="1">
      <c r="A151" s="221"/>
      <c r="B151" s="221"/>
      <c r="C151" s="221"/>
      <c r="D151" s="222"/>
      <c r="E151" s="222"/>
      <c r="F151" s="222"/>
      <c r="G151" s="222"/>
      <c r="H151" s="222"/>
      <c r="I151" s="222"/>
      <c r="J151" s="222"/>
      <c r="K151" s="222"/>
      <c r="L151" s="222"/>
      <c r="M151" s="222"/>
      <c r="N151" s="222"/>
      <c r="R151" s="223"/>
    </row>
    <row r="152" spans="1:18" s="191" customFormat="1">
      <c r="A152" s="221"/>
      <c r="B152" s="221"/>
      <c r="C152" s="221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R152" s="223"/>
    </row>
    <row r="153" spans="1:18" s="191" customFormat="1">
      <c r="A153" s="221"/>
      <c r="B153" s="221"/>
      <c r="C153" s="221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R153" s="223"/>
    </row>
    <row r="154" spans="1:18" s="191" customFormat="1">
      <c r="A154" s="221"/>
      <c r="B154" s="221"/>
      <c r="C154" s="221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R154" s="223"/>
    </row>
    <row r="155" spans="1:18" s="191" customFormat="1">
      <c r="A155" s="221"/>
      <c r="B155" s="221"/>
      <c r="C155" s="221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R155" s="223"/>
    </row>
    <row r="156" spans="1:18" s="191" customFormat="1">
      <c r="A156" s="221"/>
      <c r="B156" s="221"/>
      <c r="C156" s="221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R156" s="223"/>
    </row>
    <row r="157" spans="1:18" s="191" customFormat="1">
      <c r="A157" s="221"/>
      <c r="B157" s="221"/>
      <c r="C157" s="221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R157" s="223"/>
    </row>
    <row r="158" spans="1:18" s="191" customFormat="1">
      <c r="A158" s="221"/>
      <c r="B158" s="221"/>
      <c r="C158" s="221"/>
      <c r="D158" s="222"/>
      <c r="E158" s="222"/>
      <c r="F158" s="222"/>
      <c r="G158" s="222"/>
      <c r="H158" s="222"/>
      <c r="I158" s="222"/>
      <c r="J158" s="222"/>
      <c r="K158" s="222"/>
      <c r="L158" s="222"/>
      <c r="M158" s="222"/>
      <c r="N158" s="222"/>
      <c r="R158" s="223"/>
    </row>
    <row r="159" spans="1:18" s="191" customFormat="1">
      <c r="A159" s="221"/>
      <c r="B159" s="221"/>
      <c r="C159" s="221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R159" s="223"/>
    </row>
    <row r="160" spans="1:18" s="191" customFormat="1">
      <c r="A160" s="221"/>
      <c r="B160" s="221"/>
      <c r="C160" s="221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R160" s="223"/>
    </row>
    <row r="161" spans="1:18" s="191" customFormat="1">
      <c r="A161" s="221"/>
      <c r="B161" s="221"/>
      <c r="C161" s="221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R161" s="223"/>
    </row>
    <row r="162" spans="1:18" s="191" customFormat="1">
      <c r="A162" s="221"/>
      <c r="B162" s="221"/>
      <c r="C162" s="221"/>
      <c r="D162" s="222"/>
      <c r="E162" s="222"/>
      <c r="F162" s="222"/>
      <c r="G162" s="222"/>
      <c r="H162" s="222"/>
      <c r="I162" s="222"/>
      <c r="J162" s="222"/>
      <c r="K162" s="222"/>
      <c r="L162" s="222"/>
      <c r="M162" s="222"/>
      <c r="N162" s="222"/>
      <c r="R162" s="223"/>
    </row>
    <row r="163" spans="1:18" s="191" customFormat="1">
      <c r="A163" s="221"/>
      <c r="B163" s="221"/>
      <c r="C163" s="221"/>
      <c r="D163" s="222"/>
      <c r="E163" s="222"/>
      <c r="F163" s="222"/>
      <c r="G163" s="222"/>
      <c r="H163" s="222"/>
      <c r="I163" s="222"/>
      <c r="J163" s="222"/>
      <c r="K163" s="222"/>
      <c r="L163" s="222"/>
      <c r="M163" s="222"/>
      <c r="N163" s="222"/>
      <c r="R163" s="223"/>
    </row>
    <row r="164" spans="1:18" s="191" customFormat="1">
      <c r="A164" s="221"/>
      <c r="B164" s="221"/>
      <c r="C164" s="221"/>
      <c r="D164" s="222"/>
      <c r="E164" s="222"/>
      <c r="F164" s="222"/>
      <c r="G164" s="222"/>
      <c r="H164" s="222"/>
      <c r="I164" s="222"/>
      <c r="J164" s="222"/>
      <c r="K164" s="222"/>
      <c r="L164" s="222"/>
      <c r="M164" s="222"/>
      <c r="N164" s="222"/>
      <c r="R164" s="223"/>
    </row>
    <row r="165" spans="1:18" s="191" customFormat="1">
      <c r="A165" s="221"/>
      <c r="B165" s="221"/>
      <c r="C165" s="221"/>
      <c r="D165" s="222"/>
      <c r="E165" s="222"/>
      <c r="F165" s="222"/>
      <c r="G165" s="222"/>
      <c r="H165" s="222"/>
      <c r="I165" s="222"/>
      <c r="J165" s="222"/>
      <c r="K165" s="222"/>
      <c r="L165" s="222"/>
      <c r="M165" s="222"/>
      <c r="N165" s="222"/>
      <c r="R165" s="223"/>
    </row>
    <row r="166" spans="1:18" s="191" customFormat="1">
      <c r="A166" s="221"/>
      <c r="B166" s="221"/>
      <c r="C166" s="221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22"/>
      <c r="R166" s="223"/>
    </row>
    <row r="167" spans="1:18" s="191" customFormat="1">
      <c r="A167" s="221"/>
      <c r="B167" s="221"/>
      <c r="C167" s="221"/>
      <c r="D167" s="222"/>
      <c r="E167" s="222"/>
      <c r="F167" s="222"/>
      <c r="G167" s="222"/>
      <c r="H167" s="222"/>
      <c r="I167" s="222"/>
      <c r="J167" s="222"/>
      <c r="K167" s="222"/>
      <c r="L167" s="222"/>
      <c r="M167" s="222"/>
      <c r="N167" s="222"/>
      <c r="R167" s="223"/>
    </row>
    <row r="168" spans="1:18" s="191" customFormat="1">
      <c r="A168" s="221"/>
      <c r="B168" s="221"/>
      <c r="C168" s="221"/>
      <c r="D168" s="222"/>
      <c r="E168" s="222"/>
      <c r="F168" s="222"/>
      <c r="G168" s="222"/>
      <c r="H168" s="222"/>
      <c r="I168" s="222"/>
      <c r="J168" s="222"/>
      <c r="K168" s="222"/>
      <c r="L168" s="222"/>
      <c r="M168" s="222"/>
      <c r="N168" s="222"/>
      <c r="R168" s="223"/>
    </row>
    <row r="169" spans="1:18" s="191" customFormat="1">
      <c r="A169" s="221"/>
      <c r="B169" s="221"/>
      <c r="C169" s="221"/>
      <c r="D169" s="222"/>
      <c r="E169" s="222"/>
      <c r="F169" s="222"/>
      <c r="G169" s="222"/>
      <c r="H169" s="222"/>
      <c r="I169" s="222"/>
      <c r="J169" s="222"/>
      <c r="K169" s="222"/>
      <c r="L169" s="222"/>
      <c r="M169" s="222"/>
      <c r="N169" s="222"/>
      <c r="R169" s="223"/>
    </row>
    <row r="170" spans="1:18" s="191" customFormat="1">
      <c r="A170" s="221"/>
      <c r="B170" s="221"/>
      <c r="C170" s="221"/>
      <c r="D170" s="222"/>
      <c r="E170" s="222"/>
      <c r="F170" s="222"/>
      <c r="G170" s="222"/>
      <c r="H170" s="222"/>
      <c r="I170" s="222"/>
      <c r="J170" s="222"/>
      <c r="K170" s="222"/>
      <c r="L170" s="222"/>
      <c r="M170" s="222"/>
      <c r="N170" s="222"/>
      <c r="R170" s="223"/>
    </row>
    <row r="171" spans="1:18" s="191" customFormat="1">
      <c r="A171" s="221"/>
      <c r="B171" s="221"/>
      <c r="C171" s="221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22"/>
      <c r="R171" s="223"/>
    </row>
    <row r="172" spans="1:18" s="191" customFormat="1">
      <c r="A172" s="221"/>
      <c r="B172" s="221"/>
      <c r="C172" s="221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R172" s="223"/>
    </row>
    <row r="173" spans="1:18" s="191" customFormat="1">
      <c r="A173" s="221"/>
      <c r="B173" s="221"/>
      <c r="C173" s="221"/>
      <c r="D173" s="222"/>
      <c r="E173" s="222"/>
      <c r="F173" s="222"/>
      <c r="G173" s="222"/>
      <c r="H173" s="222"/>
      <c r="I173" s="222"/>
      <c r="J173" s="222"/>
      <c r="K173" s="222"/>
      <c r="L173" s="222"/>
      <c r="M173" s="222"/>
      <c r="N173" s="222"/>
      <c r="R173" s="223"/>
    </row>
    <row r="174" spans="1:18" s="191" customFormat="1">
      <c r="A174" s="221"/>
      <c r="B174" s="221"/>
      <c r="C174" s="221"/>
      <c r="D174" s="222"/>
      <c r="E174" s="222"/>
      <c r="F174" s="222"/>
      <c r="G174" s="222"/>
      <c r="H174" s="222"/>
      <c r="I174" s="222"/>
      <c r="J174" s="222"/>
      <c r="K174" s="222"/>
      <c r="L174" s="222"/>
      <c r="M174" s="222"/>
      <c r="N174" s="222"/>
      <c r="R174" s="223"/>
    </row>
    <row r="175" spans="1:18" s="191" customFormat="1">
      <c r="A175" s="221"/>
      <c r="B175" s="221"/>
      <c r="C175" s="221"/>
      <c r="D175" s="222"/>
      <c r="E175" s="222"/>
      <c r="F175" s="222"/>
      <c r="G175" s="222"/>
      <c r="H175" s="222"/>
      <c r="I175" s="222"/>
      <c r="J175" s="222"/>
      <c r="K175" s="222"/>
      <c r="L175" s="222"/>
      <c r="M175" s="222"/>
      <c r="N175" s="222"/>
      <c r="R175" s="223"/>
    </row>
    <row r="176" spans="1:18" s="191" customFormat="1">
      <c r="A176" s="221"/>
      <c r="B176" s="221"/>
      <c r="C176" s="221"/>
      <c r="D176" s="222"/>
      <c r="E176" s="222"/>
      <c r="F176" s="222"/>
      <c r="G176" s="222"/>
      <c r="H176" s="222"/>
      <c r="I176" s="222"/>
      <c r="J176" s="222"/>
      <c r="K176" s="222"/>
      <c r="L176" s="222"/>
      <c r="M176" s="222"/>
      <c r="N176" s="222"/>
      <c r="R176" s="223"/>
    </row>
    <row r="177" spans="1:18" s="191" customFormat="1">
      <c r="A177" s="221"/>
      <c r="B177" s="221"/>
      <c r="C177" s="221"/>
      <c r="D177" s="222"/>
      <c r="E177" s="222"/>
      <c r="F177" s="222"/>
      <c r="G177" s="222"/>
      <c r="H177" s="222"/>
      <c r="I177" s="222"/>
      <c r="J177" s="222"/>
      <c r="K177" s="222"/>
      <c r="L177" s="222"/>
      <c r="M177" s="222"/>
      <c r="N177" s="222"/>
      <c r="R177" s="223"/>
    </row>
    <row r="178" spans="1:18" s="191" customFormat="1">
      <c r="A178" s="221"/>
      <c r="B178" s="221"/>
      <c r="C178" s="221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R178" s="223"/>
    </row>
    <row r="179" spans="1:18" s="191" customFormat="1">
      <c r="A179" s="221"/>
      <c r="B179" s="221"/>
      <c r="C179" s="221"/>
      <c r="D179" s="222"/>
      <c r="E179" s="222"/>
      <c r="F179" s="222"/>
      <c r="G179" s="222"/>
      <c r="H179" s="222"/>
      <c r="I179" s="222"/>
      <c r="J179" s="222"/>
      <c r="K179" s="222"/>
      <c r="L179" s="222"/>
      <c r="M179" s="222"/>
      <c r="N179" s="222"/>
      <c r="R179" s="223"/>
    </row>
    <row r="180" spans="1:18" s="191" customFormat="1">
      <c r="A180" s="221"/>
      <c r="B180" s="221"/>
      <c r="C180" s="221"/>
      <c r="D180" s="222"/>
      <c r="E180" s="222"/>
      <c r="F180" s="222"/>
      <c r="G180" s="222"/>
      <c r="H180" s="222"/>
      <c r="I180" s="222"/>
      <c r="J180" s="222"/>
      <c r="K180" s="222"/>
      <c r="L180" s="222"/>
      <c r="M180" s="222"/>
      <c r="N180" s="222"/>
      <c r="R180" s="223"/>
    </row>
    <row r="181" spans="1:18" s="191" customFormat="1">
      <c r="A181" s="221"/>
      <c r="B181" s="221"/>
      <c r="C181" s="221"/>
      <c r="D181" s="222"/>
      <c r="E181" s="222"/>
      <c r="F181" s="222"/>
      <c r="G181" s="222"/>
      <c r="H181" s="222"/>
      <c r="I181" s="222"/>
      <c r="J181" s="222"/>
      <c r="K181" s="222"/>
      <c r="L181" s="222"/>
      <c r="M181" s="222"/>
      <c r="N181" s="222"/>
      <c r="R181" s="223"/>
    </row>
    <row r="182" spans="1:18" s="191" customFormat="1">
      <c r="A182" s="221"/>
      <c r="B182" s="221"/>
      <c r="C182" s="221"/>
      <c r="D182" s="222"/>
      <c r="E182" s="222"/>
      <c r="F182" s="222"/>
      <c r="G182" s="222"/>
      <c r="H182" s="222"/>
      <c r="I182" s="222"/>
      <c r="J182" s="222"/>
      <c r="K182" s="222"/>
      <c r="L182" s="222"/>
      <c r="M182" s="222"/>
      <c r="N182" s="222"/>
      <c r="R182" s="223"/>
    </row>
    <row r="183" spans="1:18" s="191" customFormat="1">
      <c r="A183" s="221"/>
      <c r="B183" s="221"/>
      <c r="C183" s="221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R183" s="223"/>
    </row>
    <row r="184" spans="1:18" s="191" customFormat="1">
      <c r="A184" s="221"/>
      <c r="B184" s="221"/>
      <c r="C184" s="221"/>
      <c r="D184" s="222"/>
      <c r="E184" s="222"/>
      <c r="F184" s="222"/>
      <c r="G184" s="222"/>
      <c r="H184" s="222"/>
      <c r="I184" s="222"/>
      <c r="J184" s="222"/>
      <c r="K184" s="222"/>
      <c r="L184" s="222"/>
      <c r="M184" s="222"/>
      <c r="N184" s="222"/>
      <c r="R184" s="223"/>
    </row>
    <row r="185" spans="1:18" s="191" customFormat="1">
      <c r="A185" s="221"/>
      <c r="B185" s="221"/>
      <c r="C185" s="221"/>
      <c r="D185" s="222"/>
      <c r="E185" s="222"/>
      <c r="F185" s="222"/>
      <c r="G185" s="222"/>
      <c r="H185" s="222"/>
      <c r="I185" s="222"/>
      <c r="J185" s="222"/>
      <c r="K185" s="222"/>
      <c r="L185" s="222"/>
      <c r="M185" s="222"/>
      <c r="N185" s="222"/>
      <c r="R185" s="223"/>
    </row>
    <row r="186" spans="1:18" s="191" customFormat="1">
      <c r="A186" s="221"/>
      <c r="B186" s="221"/>
      <c r="C186" s="221"/>
      <c r="D186" s="222"/>
      <c r="E186" s="222"/>
      <c r="F186" s="222"/>
      <c r="G186" s="222"/>
      <c r="H186" s="222"/>
      <c r="I186" s="222"/>
      <c r="J186" s="222"/>
      <c r="K186" s="222"/>
      <c r="L186" s="222"/>
      <c r="M186" s="222"/>
      <c r="N186" s="222"/>
      <c r="R186" s="223"/>
    </row>
    <row r="187" spans="1:18" s="191" customFormat="1">
      <c r="A187" s="221"/>
      <c r="B187" s="221"/>
      <c r="C187" s="221"/>
      <c r="D187" s="222"/>
      <c r="E187" s="222"/>
      <c r="F187" s="222"/>
      <c r="G187" s="222"/>
      <c r="H187" s="222"/>
      <c r="I187" s="222"/>
      <c r="J187" s="222"/>
      <c r="K187" s="222"/>
      <c r="L187" s="222"/>
      <c r="M187" s="222"/>
      <c r="N187" s="222"/>
      <c r="R187" s="223"/>
    </row>
    <row r="188" spans="1:18" s="191" customFormat="1">
      <c r="A188" s="221"/>
      <c r="B188" s="221"/>
      <c r="C188" s="221"/>
      <c r="D188" s="222"/>
      <c r="E188" s="222"/>
      <c r="F188" s="222"/>
      <c r="G188" s="222"/>
      <c r="H188" s="222"/>
      <c r="I188" s="222"/>
      <c r="J188" s="222"/>
      <c r="K188" s="222"/>
      <c r="L188" s="222"/>
      <c r="M188" s="222"/>
      <c r="N188" s="222"/>
      <c r="R188" s="223"/>
    </row>
    <row r="189" spans="1:18" s="191" customFormat="1">
      <c r="A189" s="221"/>
      <c r="B189" s="221"/>
      <c r="C189" s="221"/>
      <c r="D189" s="222"/>
      <c r="E189" s="222"/>
      <c r="F189" s="222"/>
      <c r="G189" s="222"/>
      <c r="H189" s="222"/>
      <c r="I189" s="222"/>
      <c r="J189" s="222"/>
      <c r="K189" s="222"/>
      <c r="L189" s="222"/>
      <c r="M189" s="222"/>
      <c r="N189" s="222"/>
      <c r="R189" s="223"/>
    </row>
    <row r="190" spans="1:18" s="191" customFormat="1">
      <c r="A190" s="221"/>
      <c r="B190" s="221"/>
      <c r="C190" s="221"/>
      <c r="D190" s="222"/>
      <c r="E190" s="222"/>
      <c r="F190" s="222"/>
      <c r="G190" s="222"/>
      <c r="H190" s="222"/>
      <c r="I190" s="222"/>
      <c r="J190" s="222"/>
      <c r="K190" s="222"/>
      <c r="L190" s="222"/>
      <c r="M190" s="222"/>
      <c r="N190" s="222"/>
      <c r="R190" s="223"/>
    </row>
    <row r="191" spans="1:18" s="191" customFormat="1">
      <c r="A191" s="221"/>
      <c r="B191" s="221"/>
      <c r="C191" s="221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R191" s="223"/>
    </row>
    <row r="192" spans="1:18" s="191" customFormat="1">
      <c r="A192" s="221"/>
      <c r="B192" s="221"/>
      <c r="C192" s="221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R192" s="223"/>
    </row>
    <row r="193" spans="1:18" s="191" customFormat="1">
      <c r="A193" s="221"/>
      <c r="B193" s="221"/>
      <c r="C193" s="221"/>
      <c r="D193" s="222"/>
      <c r="E193" s="222"/>
      <c r="F193" s="222"/>
      <c r="G193" s="222"/>
      <c r="H193" s="222"/>
      <c r="I193" s="222"/>
      <c r="J193" s="222"/>
      <c r="K193" s="222"/>
      <c r="L193" s="222"/>
      <c r="M193" s="222"/>
      <c r="N193" s="222"/>
      <c r="R193" s="223"/>
    </row>
    <row r="194" spans="1:18" s="191" customFormat="1">
      <c r="A194" s="221"/>
      <c r="B194" s="221"/>
      <c r="C194" s="221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R194" s="223"/>
    </row>
    <row r="195" spans="1:18" s="191" customFormat="1">
      <c r="A195" s="221"/>
      <c r="B195" s="221"/>
      <c r="C195" s="221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2"/>
      <c r="R195" s="223"/>
    </row>
    <row r="196" spans="1:18" s="191" customFormat="1">
      <c r="A196" s="221"/>
      <c r="B196" s="221"/>
      <c r="C196" s="221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2"/>
      <c r="R196" s="223"/>
    </row>
    <row r="197" spans="1:18" s="191" customFormat="1">
      <c r="A197" s="221"/>
      <c r="B197" s="221"/>
      <c r="C197" s="221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2"/>
      <c r="R197" s="223"/>
    </row>
    <row r="198" spans="1:18" s="191" customFormat="1">
      <c r="A198" s="221"/>
      <c r="B198" s="221"/>
      <c r="C198" s="221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2"/>
      <c r="R198" s="223"/>
    </row>
    <row r="199" spans="1:18" s="191" customFormat="1">
      <c r="A199" s="221"/>
      <c r="B199" s="221"/>
      <c r="C199" s="221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2"/>
      <c r="R199" s="223"/>
    </row>
    <row r="200" spans="1:18" s="191" customFormat="1">
      <c r="A200" s="221"/>
      <c r="B200" s="221"/>
      <c r="C200" s="221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2"/>
      <c r="R200" s="223"/>
    </row>
    <row r="201" spans="1:18" s="191" customFormat="1">
      <c r="A201" s="221"/>
      <c r="B201" s="221"/>
      <c r="C201" s="221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2"/>
      <c r="R201" s="223"/>
    </row>
    <row r="202" spans="1:18" s="191" customFormat="1">
      <c r="A202" s="221"/>
      <c r="B202" s="221"/>
      <c r="C202" s="221"/>
      <c r="D202" s="222"/>
      <c r="E202" s="222"/>
      <c r="F202" s="222"/>
      <c r="G202" s="222"/>
      <c r="H202" s="222"/>
      <c r="I202" s="222"/>
      <c r="J202" s="222"/>
      <c r="K202" s="222"/>
      <c r="L202" s="222"/>
      <c r="M202" s="222"/>
      <c r="N202" s="222"/>
      <c r="R202" s="223"/>
    </row>
    <row r="203" spans="1:18" s="191" customFormat="1">
      <c r="A203" s="221"/>
      <c r="B203" s="221"/>
      <c r="C203" s="221"/>
      <c r="D203" s="222"/>
      <c r="E203" s="222"/>
      <c r="F203" s="222"/>
      <c r="G203" s="222"/>
      <c r="H203" s="222"/>
      <c r="I203" s="222"/>
      <c r="J203" s="222"/>
      <c r="K203" s="222"/>
      <c r="L203" s="222"/>
      <c r="M203" s="222"/>
      <c r="N203" s="222"/>
      <c r="R203" s="223"/>
    </row>
    <row r="204" spans="1:18" s="191" customFormat="1">
      <c r="A204" s="221"/>
      <c r="B204" s="221"/>
      <c r="C204" s="221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R204" s="223"/>
    </row>
    <row r="205" spans="1:18" s="191" customFormat="1">
      <c r="A205" s="221"/>
      <c r="B205" s="221"/>
      <c r="C205" s="221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2"/>
      <c r="R205" s="223"/>
    </row>
    <row r="206" spans="1:18" s="191" customFormat="1">
      <c r="A206" s="221"/>
      <c r="B206" s="221"/>
      <c r="C206" s="221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2"/>
      <c r="R206" s="223"/>
    </row>
    <row r="207" spans="1:18" s="191" customFormat="1">
      <c r="A207" s="221"/>
      <c r="B207" s="221"/>
      <c r="C207" s="221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R207" s="223"/>
    </row>
    <row r="208" spans="1:18" s="191" customFormat="1">
      <c r="A208" s="221"/>
      <c r="B208" s="221"/>
      <c r="C208" s="221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2"/>
      <c r="R208" s="223"/>
    </row>
    <row r="209" spans="1:18" s="191" customFormat="1">
      <c r="A209" s="221"/>
      <c r="B209" s="221"/>
      <c r="C209" s="221"/>
      <c r="D209" s="222"/>
      <c r="E209" s="222"/>
      <c r="F209" s="222"/>
      <c r="G209" s="222"/>
      <c r="H209" s="222"/>
      <c r="I209" s="222"/>
      <c r="J209" s="222"/>
      <c r="K209" s="222"/>
      <c r="L209" s="222"/>
      <c r="M209" s="222"/>
      <c r="N209" s="222"/>
      <c r="R209" s="223"/>
    </row>
    <row r="210" spans="1:18" s="191" customFormat="1">
      <c r="A210" s="221"/>
      <c r="B210" s="221"/>
      <c r="C210" s="221"/>
      <c r="D210" s="222"/>
      <c r="E210" s="222"/>
      <c r="F210" s="222"/>
      <c r="G210" s="222"/>
      <c r="H210" s="222"/>
      <c r="I210" s="222"/>
      <c r="J210" s="222"/>
      <c r="K210" s="222"/>
      <c r="L210" s="222"/>
      <c r="M210" s="222"/>
      <c r="N210" s="222"/>
      <c r="R210" s="223"/>
    </row>
    <row r="211" spans="1:18" s="191" customFormat="1">
      <c r="A211" s="221"/>
      <c r="B211" s="221"/>
      <c r="C211" s="221"/>
      <c r="D211" s="222"/>
      <c r="E211" s="222"/>
      <c r="F211" s="222"/>
      <c r="G211" s="222"/>
      <c r="H211" s="222"/>
      <c r="I211" s="222"/>
      <c r="J211" s="222"/>
      <c r="K211" s="222"/>
      <c r="L211" s="222"/>
      <c r="M211" s="222"/>
      <c r="N211" s="222"/>
      <c r="R211" s="223"/>
    </row>
    <row r="212" spans="1:18" s="191" customFormat="1">
      <c r="A212" s="221"/>
      <c r="B212" s="221"/>
      <c r="C212" s="221"/>
      <c r="D212" s="222"/>
      <c r="E212" s="222"/>
      <c r="F212" s="222"/>
      <c r="G212" s="222"/>
      <c r="H212" s="222"/>
      <c r="I212" s="222"/>
      <c r="J212" s="222"/>
      <c r="K212" s="222"/>
      <c r="L212" s="222"/>
      <c r="M212" s="222"/>
      <c r="N212" s="222"/>
      <c r="R212" s="223"/>
    </row>
    <row r="213" spans="1:18" s="191" customFormat="1">
      <c r="A213" s="221"/>
      <c r="B213" s="221"/>
      <c r="C213" s="221"/>
      <c r="D213" s="222"/>
      <c r="E213" s="222"/>
      <c r="F213" s="222"/>
      <c r="G213" s="222"/>
      <c r="H213" s="222"/>
      <c r="I213" s="222"/>
      <c r="J213" s="222"/>
      <c r="K213" s="222"/>
      <c r="L213" s="222"/>
      <c r="M213" s="222"/>
      <c r="N213" s="222"/>
      <c r="R213" s="223"/>
    </row>
    <row r="214" spans="1:18" s="191" customFormat="1">
      <c r="A214" s="221"/>
      <c r="B214" s="221"/>
      <c r="C214" s="221"/>
      <c r="D214" s="222"/>
      <c r="E214" s="222"/>
      <c r="F214" s="222"/>
      <c r="G214" s="222"/>
      <c r="H214" s="222"/>
      <c r="I214" s="222"/>
      <c r="J214" s="222"/>
      <c r="K214" s="222"/>
      <c r="L214" s="222"/>
      <c r="M214" s="222"/>
      <c r="N214" s="222"/>
      <c r="R214" s="223"/>
    </row>
    <row r="215" spans="1:18" s="191" customFormat="1">
      <c r="A215" s="221"/>
      <c r="B215" s="221"/>
      <c r="C215" s="221"/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R215" s="223"/>
    </row>
    <row r="216" spans="1:18" s="191" customFormat="1">
      <c r="A216" s="221"/>
      <c r="B216" s="221"/>
      <c r="C216" s="221"/>
      <c r="D216" s="222"/>
      <c r="E216" s="222"/>
      <c r="F216" s="222"/>
      <c r="G216" s="222"/>
      <c r="H216" s="222"/>
      <c r="I216" s="222"/>
      <c r="J216" s="222"/>
      <c r="K216" s="222"/>
      <c r="L216" s="222"/>
      <c r="M216" s="222"/>
      <c r="N216" s="222"/>
      <c r="R216" s="223"/>
    </row>
    <row r="217" spans="1:18" s="191" customFormat="1">
      <c r="A217" s="221"/>
      <c r="B217" s="221"/>
      <c r="C217" s="221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R217" s="223"/>
    </row>
    <row r="218" spans="1:18" s="191" customFormat="1">
      <c r="A218" s="221"/>
      <c r="B218" s="221"/>
      <c r="C218" s="221"/>
      <c r="D218" s="222"/>
      <c r="E218" s="222"/>
      <c r="F218" s="222"/>
      <c r="G218" s="222"/>
      <c r="H218" s="222"/>
      <c r="I218" s="222"/>
      <c r="J218" s="222"/>
      <c r="K218" s="222"/>
      <c r="L218" s="222"/>
      <c r="M218" s="222"/>
      <c r="N218" s="222"/>
      <c r="R218" s="223"/>
    </row>
    <row r="219" spans="1:18" s="191" customFormat="1">
      <c r="A219" s="221"/>
      <c r="B219" s="221"/>
      <c r="C219" s="221"/>
      <c r="D219" s="222"/>
      <c r="E219" s="222"/>
      <c r="F219" s="222"/>
      <c r="G219" s="222"/>
      <c r="H219" s="222"/>
      <c r="I219" s="222"/>
      <c r="J219" s="222"/>
      <c r="K219" s="222"/>
      <c r="L219" s="222"/>
      <c r="M219" s="222"/>
      <c r="N219" s="222"/>
      <c r="R219" s="223"/>
    </row>
    <row r="220" spans="1:18" s="191" customFormat="1">
      <c r="A220" s="221"/>
      <c r="B220" s="221"/>
      <c r="C220" s="221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R220" s="223"/>
    </row>
    <row r="221" spans="1:18" s="191" customFormat="1">
      <c r="A221" s="221"/>
      <c r="B221" s="221"/>
      <c r="C221" s="221"/>
      <c r="D221" s="222"/>
      <c r="E221" s="222"/>
      <c r="F221" s="222"/>
      <c r="G221" s="222"/>
      <c r="H221" s="222"/>
      <c r="I221" s="222"/>
      <c r="J221" s="222"/>
      <c r="K221" s="222"/>
      <c r="L221" s="222"/>
      <c r="M221" s="222"/>
      <c r="N221" s="222"/>
      <c r="R221" s="223"/>
    </row>
    <row r="222" spans="1:18" s="191" customFormat="1">
      <c r="A222" s="221"/>
      <c r="B222" s="221"/>
      <c r="C222" s="221"/>
      <c r="D222" s="222"/>
      <c r="E222" s="222"/>
      <c r="F222" s="222"/>
      <c r="G222" s="222"/>
      <c r="H222" s="222"/>
      <c r="I222" s="222"/>
      <c r="J222" s="222"/>
      <c r="K222" s="222"/>
      <c r="L222" s="222"/>
      <c r="M222" s="222"/>
      <c r="N222" s="222"/>
      <c r="R222" s="223"/>
    </row>
    <row r="223" spans="1:18" s="191" customFormat="1">
      <c r="A223" s="221"/>
      <c r="B223" s="221"/>
      <c r="C223" s="221"/>
      <c r="D223" s="222"/>
      <c r="E223" s="222"/>
      <c r="F223" s="222"/>
      <c r="G223" s="222"/>
      <c r="H223" s="222"/>
      <c r="I223" s="222"/>
      <c r="J223" s="222"/>
      <c r="K223" s="222"/>
      <c r="L223" s="222"/>
      <c r="M223" s="222"/>
      <c r="N223" s="222"/>
      <c r="R223" s="223"/>
    </row>
    <row r="224" spans="1:18" s="191" customFormat="1">
      <c r="A224" s="221"/>
      <c r="B224" s="221"/>
      <c r="C224" s="221"/>
      <c r="D224" s="222"/>
      <c r="E224" s="222"/>
      <c r="F224" s="222"/>
      <c r="G224" s="222"/>
      <c r="H224" s="222"/>
      <c r="I224" s="222"/>
      <c r="J224" s="222"/>
      <c r="K224" s="222"/>
      <c r="L224" s="222"/>
      <c r="M224" s="222"/>
      <c r="N224" s="222"/>
      <c r="R224" s="223"/>
    </row>
    <row r="225" spans="1:18" s="191" customFormat="1">
      <c r="A225" s="221"/>
      <c r="B225" s="221"/>
      <c r="C225" s="221"/>
      <c r="D225" s="222"/>
      <c r="E225" s="222"/>
      <c r="F225" s="222"/>
      <c r="G225" s="222"/>
      <c r="H225" s="222"/>
      <c r="I225" s="222"/>
      <c r="J225" s="222"/>
      <c r="K225" s="222"/>
      <c r="L225" s="222"/>
      <c r="M225" s="222"/>
      <c r="N225" s="222"/>
      <c r="R225" s="223"/>
    </row>
    <row r="226" spans="1:18" s="191" customFormat="1">
      <c r="A226" s="221"/>
      <c r="B226" s="221"/>
      <c r="C226" s="221"/>
      <c r="D226" s="222"/>
      <c r="E226" s="222"/>
      <c r="F226" s="222"/>
      <c r="G226" s="222"/>
      <c r="H226" s="222"/>
      <c r="I226" s="222"/>
      <c r="J226" s="222"/>
      <c r="K226" s="222"/>
      <c r="L226" s="222"/>
      <c r="M226" s="222"/>
      <c r="N226" s="222"/>
      <c r="R226" s="223"/>
    </row>
    <row r="227" spans="1:18" s="191" customFormat="1">
      <c r="A227" s="221"/>
      <c r="B227" s="221"/>
      <c r="C227" s="221"/>
      <c r="D227" s="222"/>
      <c r="E227" s="222"/>
      <c r="F227" s="222"/>
      <c r="G227" s="222"/>
      <c r="H227" s="222"/>
      <c r="I227" s="222"/>
      <c r="J227" s="222"/>
      <c r="K227" s="222"/>
      <c r="L227" s="222"/>
      <c r="M227" s="222"/>
      <c r="N227" s="222"/>
      <c r="R227" s="223"/>
    </row>
    <row r="228" spans="1:18" s="191" customFormat="1">
      <c r="A228" s="221"/>
      <c r="B228" s="221"/>
      <c r="C228" s="221"/>
      <c r="D228" s="222"/>
      <c r="E228" s="222"/>
      <c r="F228" s="222"/>
      <c r="G228" s="222"/>
      <c r="H228" s="222"/>
      <c r="I228" s="222"/>
      <c r="J228" s="222"/>
      <c r="K228" s="222"/>
      <c r="L228" s="222"/>
      <c r="M228" s="222"/>
      <c r="N228" s="222"/>
      <c r="R228" s="223"/>
    </row>
    <row r="229" spans="1:18" s="191" customFormat="1">
      <c r="A229" s="221"/>
      <c r="B229" s="221"/>
      <c r="C229" s="221"/>
      <c r="D229" s="222"/>
      <c r="E229" s="222"/>
      <c r="F229" s="222"/>
      <c r="G229" s="222"/>
      <c r="H229" s="222"/>
      <c r="I229" s="222"/>
      <c r="J229" s="222"/>
      <c r="K229" s="222"/>
      <c r="L229" s="222"/>
      <c r="M229" s="222"/>
      <c r="N229" s="222"/>
      <c r="R229" s="223"/>
    </row>
    <row r="230" spans="1:18" s="191" customFormat="1">
      <c r="A230" s="221"/>
      <c r="B230" s="221"/>
      <c r="C230" s="221"/>
      <c r="D230" s="222"/>
      <c r="E230" s="222"/>
      <c r="F230" s="222"/>
      <c r="G230" s="222"/>
      <c r="H230" s="222"/>
      <c r="I230" s="222"/>
      <c r="J230" s="222"/>
      <c r="K230" s="222"/>
      <c r="L230" s="222"/>
      <c r="M230" s="222"/>
      <c r="N230" s="222"/>
      <c r="R230" s="223"/>
    </row>
    <row r="231" spans="1:18" s="191" customFormat="1">
      <c r="A231" s="221"/>
      <c r="B231" s="221"/>
      <c r="C231" s="221"/>
      <c r="D231" s="222"/>
      <c r="E231" s="222"/>
      <c r="F231" s="222"/>
      <c r="G231" s="222"/>
      <c r="H231" s="222"/>
      <c r="I231" s="222"/>
      <c r="J231" s="222"/>
      <c r="K231" s="222"/>
      <c r="L231" s="222"/>
      <c r="M231" s="222"/>
      <c r="N231" s="222"/>
      <c r="R231" s="223"/>
    </row>
    <row r="232" spans="1:18" s="191" customFormat="1">
      <c r="A232" s="221"/>
      <c r="B232" s="221"/>
      <c r="C232" s="221"/>
      <c r="D232" s="222"/>
      <c r="E232" s="222"/>
      <c r="F232" s="222"/>
      <c r="G232" s="222"/>
      <c r="H232" s="222"/>
      <c r="I232" s="222"/>
      <c r="J232" s="222"/>
      <c r="K232" s="222"/>
      <c r="L232" s="222"/>
      <c r="M232" s="222"/>
      <c r="N232" s="222"/>
      <c r="R232" s="223"/>
    </row>
    <row r="233" spans="1:18" s="191" customFormat="1">
      <c r="A233" s="221"/>
      <c r="B233" s="221"/>
      <c r="C233" s="221"/>
      <c r="D233" s="222"/>
      <c r="E233" s="222"/>
      <c r="F233" s="222"/>
      <c r="G233" s="222"/>
      <c r="H233" s="222"/>
      <c r="I233" s="222"/>
      <c r="J233" s="222"/>
      <c r="K233" s="222"/>
      <c r="L233" s="222"/>
      <c r="M233" s="222"/>
      <c r="N233" s="222"/>
      <c r="R233" s="223"/>
    </row>
    <row r="234" spans="1:18" s="191" customFormat="1">
      <c r="A234" s="221"/>
      <c r="B234" s="221"/>
      <c r="C234" s="221"/>
      <c r="D234" s="222"/>
      <c r="E234" s="222"/>
      <c r="F234" s="222"/>
      <c r="G234" s="222"/>
      <c r="H234" s="222"/>
      <c r="I234" s="222"/>
      <c r="J234" s="222"/>
      <c r="K234" s="222"/>
      <c r="L234" s="222"/>
      <c r="M234" s="222"/>
      <c r="N234" s="222"/>
      <c r="R234" s="223"/>
    </row>
    <row r="235" spans="1:18" s="191" customFormat="1">
      <c r="A235" s="221"/>
      <c r="B235" s="221"/>
      <c r="C235" s="221"/>
      <c r="D235" s="222"/>
      <c r="E235" s="222"/>
      <c r="F235" s="222"/>
      <c r="G235" s="222"/>
      <c r="H235" s="222"/>
      <c r="I235" s="222"/>
      <c r="J235" s="222"/>
      <c r="K235" s="222"/>
      <c r="L235" s="222"/>
      <c r="M235" s="222"/>
      <c r="N235" s="222"/>
      <c r="R235" s="223"/>
    </row>
    <row r="236" spans="1:18" s="191" customFormat="1">
      <c r="A236" s="221"/>
      <c r="B236" s="221"/>
      <c r="C236" s="221"/>
      <c r="D236" s="222"/>
      <c r="E236" s="222"/>
      <c r="F236" s="222"/>
      <c r="G236" s="222"/>
      <c r="H236" s="222"/>
      <c r="I236" s="222"/>
      <c r="J236" s="222"/>
      <c r="K236" s="222"/>
      <c r="L236" s="222"/>
      <c r="M236" s="222"/>
      <c r="N236" s="222"/>
      <c r="R236" s="223"/>
    </row>
    <row r="237" spans="1:18" s="191" customFormat="1">
      <c r="A237" s="221"/>
      <c r="B237" s="221"/>
      <c r="C237" s="221"/>
      <c r="D237" s="222"/>
      <c r="E237" s="222"/>
      <c r="F237" s="222"/>
      <c r="G237" s="222"/>
      <c r="H237" s="222"/>
      <c r="I237" s="222"/>
      <c r="J237" s="222"/>
      <c r="K237" s="222"/>
      <c r="L237" s="222"/>
      <c r="M237" s="222"/>
      <c r="N237" s="222"/>
      <c r="R237" s="223"/>
    </row>
    <row r="238" spans="1:18" s="191" customFormat="1">
      <c r="A238" s="221"/>
      <c r="B238" s="221"/>
      <c r="C238" s="221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R238" s="223"/>
    </row>
    <row r="239" spans="1:18" s="191" customFormat="1">
      <c r="A239" s="221"/>
      <c r="B239" s="221"/>
      <c r="C239" s="221"/>
      <c r="D239" s="222"/>
      <c r="E239" s="222"/>
      <c r="F239" s="222"/>
      <c r="G239" s="222"/>
      <c r="H239" s="222"/>
      <c r="I239" s="222"/>
      <c r="J239" s="222"/>
      <c r="K239" s="222"/>
      <c r="L239" s="222"/>
      <c r="M239" s="222"/>
      <c r="N239" s="222"/>
      <c r="R239" s="223"/>
    </row>
    <row r="240" spans="1:18" s="191" customFormat="1">
      <c r="A240" s="221"/>
      <c r="B240" s="221"/>
      <c r="C240" s="221"/>
      <c r="D240" s="222"/>
      <c r="E240" s="222"/>
      <c r="F240" s="222"/>
      <c r="G240" s="222"/>
      <c r="H240" s="222"/>
      <c r="I240" s="222"/>
      <c r="J240" s="222"/>
      <c r="K240" s="222"/>
      <c r="L240" s="222"/>
      <c r="M240" s="222"/>
      <c r="N240" s="222"/>
      <c r="R240" s="223"/>
    </row>
    <row r="241" spans="1:18" s="191" customFormat="1">
      <c r="A241" s="221"/>
      <c r="B241" s="221"/>
      <c r="C241" s="221"/>
      <c r="D241" s="222"/>
      <c r="E241" s="222"/>
      <c r="F241" s="222"/>
      <c r="G241" s="222"/>
      <c r="H241" s="222"/>
      <c r="I241" s="222"/>
      <c r="J241" s="222"/>
      <c r="K241" s="222"/>
      <c r="L241" s="222"/>
      <c r="M241" s="222"/>
      <c r="N241" s="222"/>
      <c r="R241" s="223"/>
    </row>
    <row r="242" spans="1:18" s="191" customFormat="1">
      <c r="A242" s="221"/>
      <c r="B242" s="221"/>
      <c r="C242" s="221"/>
      <c r="D242" s="222"/>
      <c r="E242" s="222"/>
      <c r="F242" s="222"/>
      <c r="G242" s="222"/>
      <c r="H242" s="222"/>
      <c r="I242" s="222"/>
      <c r="J242" s="222"/>
      <c r="K242" s="222"/>
      <c r="L242" s="222"/>
      <c r="M242" s="222"/>
      <c r="N242" s="222"/>
      <c r="R242" s="223"/>
    </row>
    <row r="243" spans="1:18" s="191" customFormat="1">
      <c r="A243" s="221"/>
      <c r="B243" s="221"/>
      <c r="C243" s="221"/>
      <c r="D243" s="222"/>
      <c r="E243" s="222"/>
      <c r="F243" s="222"/>
      <c r="G243" s="222"/>
      <c r="H243" s="222"/>
      <c r="I243" s="222"/>
      <c r="J243" s="222"/>
      <c r="K243" s="222"/>
      <c r="L243" s="222"/>
      <c r="M243" s="222"/>
      <c r="N243" s="222"/>
      <c r="R243" s="223"/>
    </row>
    <row r="244" spans="1:18" s="191" customFormat="1">
      <c r="A244" s="221"/>
      <c r="B244" s="221"/>
      <c r="C244" s="221"/>
      <c r="D244" s="222"/>
      <c r="E244" s="222"/>
      <c r="F244" s="222"/>
      <c r="G244" s="222"/>
      <c r="H244" s="222"/>
      <c r="I244" s="222"/>
      <c r="J244" s="222"/>
      <c r="K244" s="222"/>
      <c r="L244" s="222"/>
      <c r="M244" s="222"/>
      <c r="N244" s="222"/>
      <c r="R244" s="223"/>
    </row>
    <row r="245" spans="1:18" s="191" customFormat="1">
      <c r="A245" s="221"/>
      <c r="B245" s="221"/>
      <c r="C245" s="221"/>
      <c r="D245" s="222"/>
      <c r="E245" s="222"/>
      <c r="F245" s="222"/>
      <c r="G245" s="222"/>
      <c r="H245" s="222"/>
      <c r="I245" s="222"/>
      <c r="J245" s="222"/>
      <c r="K245" s="222"/>
      <c r="L245" s="222"/>
      <c r="M245" s="222"/>
      <c r="N245" s="222"/>
      <c r="R245" s="223"/>
    </row>
    <row r="246" spans="1:18" s="191" customFormat="1">
      <c r="A246" s="221"/>
      <c r="B246" s="221"/>
      <c r="C246" s="221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R246" s="223"/>
    </row>
    <row r="247" spans="1:18" s="191" customFormat="1">
      <c r="A247" s="221"/>
      <c r="B247" s="221"/>
      <c r="C247" s="221"/>
      <c r="D247" s="222"/>
      <c r="E247" s="222"/>
      <c r="F247" s="222"/>
      <c r="G247" s="222"/>
      <c r="H247" s="222"/>
      <c r="I247" s="222"/>
      <c r="J247" s="222"/>
      <c r="K247" s="222"/>
      <c r="L247" s="222"/>
      <c r="M247" s="222"/>
      <c r="N247" s="222"/>
      <c r="R247" s="223"/>
    </row>
    <row r="248" spans="1:18" s="191" customFormat="1">
      <c r="A248" s="221"/>
      <c r="B248" s="221"/>
      <c r="C248" s="221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R248" s="223"/>
    </row>
    <row r="249" spans="1:18" s="191" customFormat="1">
      <c r="A249" s="221"/>
      <c r="B249" s="221"/>
      <c r="C249" s="221"/>
      <c r="D249" s="222"/>
      <c r="E249" s="222"/>
      <c r="F249" s="222"/>
      <c r="G249" s="222"/>
      <c r="H249" s="222"/>
      <c r="I249" s="222"/>
      <c r="J249" s="222"/>
      <c r="K249" s="222"/>
      <c r="L249" s="222"/>
      <c r="M249" s="222"/>
      <c r="N249" s="222"/>
      <c r="R249" s="223"/>
    </row>
    <row r="250" spans="1:18" s="191" customFormat="1">
      <c r="A250" s="221"/>
      <c r="B250" s="221"/>
      <c r="C250" s="221"/>
      <c r="D250" s="222"/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R250" s="223"/>
    </row>
    <row r="251" spans="1:18" s="191" customFormat="1">
      <c r="A251" s="221"/>
      <c r="B251" s="221"/>
      <c r="C251" s="221"/>
      <c r="D251" s="222"/>
      <c r="E251" s="222"/>
      <c r="F251" s="222"/>
      <c r="G251" s="222"/>
      <c r="H251" s="222"/>
      <c r="I251" s="222"/>
      <c r="J251" s="222"/>
      <c r="K251" s="222"/>
      <c r="L251" s="222"/>
      <c r="M251" s="222"/>
      <c r="N251" s="222"/>
      <c r="R251" s="223"/>
    </row>
    <row r="252" spans="1:18" s="191" customFormat="1">
      <c r="A252" s="221"/>
      <c r="B252" s="221"/>
      <c r="C252" s="221"/>
      <c r="D252" s="222"/>
      <c r="E252" s="222"/>
      <c r="F252" s="222"/>
      <c r="G252" s="222"/>
      <c r="H252" s="222"/>
      <c r="I252" s="222"/>
      <c r="J252" s="222"/>
      <c r="K252" s="222"/>
      <c r="L252" s="222"/>
      <c r="M252" s="222"/>
      <c r="N252" s="222"/>
      <c r="R252" s="223"/>
    </row>
    <row r="253" spans="1:18" s="191" customFormat="1">
      <c r="A253" s="221"/>
      <c r="B253" s="221"/>
      <c r="C253" s="221"/>
      <c r="D253" s="222"/>
      <c r="E253" s="222"/>
      <c r="F253" s="222"/>
      <c r="G253" s="222"/>
      <c r="H253" s="222"/>
      <c r="I253" s="222"/>
      <c r="J253" s="222"/>
      <c r="K253" s="222"/>
      <c r="L253" s="222"/>
      <c r="M253" s="222"/>
      <c r="N253" s="222"/>
      <c r="R253" s="223"/>
    </row>
    <row r="254" spans="1:18" s="191" customFormat="1">
      <c r="A254" s="221"/>
      <c r="B254" s="221"/>
      <c r="C254" s="221"/>
      <c r="D254" s="222"/>
      <c r="E254" s="222"/>
      <c r="F254" s="222"/>
      <c r="G254" s="222"/>
      <c r="H254" s="222"/>
      <c r="I254" s="222"/>
      <c r="J254" s="222"/>
      <c r="K254" s="222"/>
      <c r="L254" s="222"/>
      <c r="M254" s="222"/>
      <c r="N254" s="222"/>
      <c r="R254" s="223"/>
    </row>
    <row r="255" spans="1:18" s="191" customFormat="1">
      <c r="A255" s="221"/>
      <c r="B255" s="221"/>
      <c r="C255" s="221"/>
      <c r="D255" s="222"/>
      <c r="E255" s="222"/>
      <c r="F255" s="222"/>
      <c r="G255" s="222"/>
      <c r="H255" s="222"/>
      <c r="I255" s="222"/>
      <c r="J255" s="222"/>
      <c r="K255" s="222"/>
      <c r="L255" s="222"/>
      <c r="M255" s="222"/>
      <c r="N255" s="222"/>
      <c r="R255" s="223"/>
    </row>
    <row r="256" spans="1:18" s="191" customFormat="1">
      <c r="A256" s="221"/>
      <c r="B256" s="221"/>
      <c r="C256" s="221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R256" s="223"/>
    </row>
    <row r="257" spans="1:18" s="191" customFormat="1">
      <c r="A257" s="221"/>
      <c r="B257" s="221"/>
      <c r="C257" s="221"/>
      <c r="D257" s="222"/>
      <c r="E257" s="222"/>
      <c r="F257" s="222"/>
      <c r="G257" s="222"/>
      <c r="H257" s="222"/>
      <c r="I257" s="222"/>
      <c r="J257" s="222"/>
      <c r="K257" s="222"/>
      <c r="L257" s="222"/>
      <c r="M257" s="222"/>
      <c r="N257" s="222"/>
      <c r="R257" s="223"/>
    </row>
    <row r="258" spans="1:18" s="191" customFormat="1">
      <c r="A258" s="221"/>
      <c r="B258" s="221"/>
      <c r="C258" s="221"/>
      <c r="D258" s="222"/>
      <c r="E258" s="222"/>
      <c r="F258" s="222"/>
      <c r="G258" s="222"/>
      <c r="H258" s="222"/>
      <c r="I258" s="222"/>
      <c r="J258" s="222"/>
      <c r="K258" s="222"/>
      <c r="L258" s="222"/>
      <c r="M258" s="222"/>
      <c r="N258" s="222"/>
      <c r="R258" s="223"/>
    </row>
    <row r="259" spans="1:18" s="191" customFormat="1">
      <c r="A259" s="221"/>
      <c r="B259" s="221"/>
      <c r="C259" s="221"/>
      <c r="D259" s="222"/>
      <c r="E259" s="222"/>
      <c r="F259" s="222"/>
      <c r="G259" s="222"/>
      <c r="H259" s="222"/>
      <c r="I259" s="222"/>
      <c r="J259" s="222"/>
      <c r="K259" s="222"/>
      <c r="L259" s="222"/>
      <c r="M259" s="222"/>
      <c r="N259" s="222"/>
      <c r="R259" s="223"/>
    </row>
    <row r="260" spans="1:18" s="191" customFormat="1">
      <c r="A260" s="221"/>
      <c r="B260" s="221"/>
      <c r="C260" s="221"/>
      <c r="D260" s="222"/>
      <c r="E260" s="222"/>
      <c r="F260" s="222"/>
      <c r="G260" s="222"/>
      <c r="H260" s="222"/>
      <c r="I260" s="222"/>
      <c r="J260" s="222"/>
      <c r="K260" s="222"/>
      <c r="L260" s="222"/>
      <c r="M260" s="222"/>
      <c r="N260" s="222"/>
      <c r="R260" s="223"/>
    </row>
    <row r="261" spans="1:18" s="191" customFormat="1">
      <c r="A261" s="221"/>
      <c r="B261" s="221"/>
      <c r="C261" s="221"/>
      <c r="D261" s="222"/>
      <c r="E261" s="222"/>
      <c r="F261" s="222"/>
      <c r="G261" s="222"/>
      <c r="H261" s="222"/>
      <c r="I261" s="222"/>
      <c r="J261" s="222"/>
      <c r="K261" s="222"/>
      <c r="L261" s="222"/>
      <c r="M261" s="222"/>
      <c r="N261" s="222"/>
      <c r="R261" s="223"/>
    </row>
    <row r="262" spans="1:18" s="191" customFormat="1">
      <c r="A262" s="221"/>
      <c r="B262" s="221"/>
      <c r="C262" s="221"/>
      <c r="D262" s="222"/>
      <c r="E262" s="222"/>
      <c r="F262" s="222"/>
      <c r="G262" s="222"/>
      <c r="H262" s="222"/>
      <c r="I262" s="222"/>
      <c r="J262" s="222"/>
      <c r="K262" s="222"/>
      <c r="L262" s="222"/>
      <c r="M262" s="222"/>
      <c r="N262" s="222"/>
      <c r="R262" s="223"/>
    </row>
    <row r="263" spans="1:18" s="191" customFormat="1">
      <c r="A263" s="221"/>
      <c r="B263" s="221"/>
      <c r="C263" s="221"/>
      <c r="D263" s="222"/>
      <c r="E263" s="222"/>
      <c r="F263" s="222"/>
      <c r="G263" s="222"/>
      <c r="H263" s="222"/>
      <c r="I263" s="222"/>
      <c r="J263" s="222"/>
      <c r="K263" s="222"/>
      <c r="L263" s="222"/>
      <c r="M263" s="222"/>
      <c r="N263" s="222"/>
      <c r="R263" s="223"/>
    </row>
    <row r="264" spans="1:18" s="191" customFormat="1">
      <c r="A264" s="221"/>
      <c r="B264" s="221"/>
      <c r="C264" s="221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R264" s="223"/>
    </row>
    <row r="265" spans="1:18" s="191" customFormat="1">
      <c r="A265" s="221"/>
      <c r="B265" s="221"/>
      <c r="C265" s="221"/>
      <c r="D265" s="222"/>
      <c r="E265" s="222"/>
      <c r="F265" s="222"/>
      <c r="G265" s="222"/>
      <c r="H265" s="222"/>
      <c r="I265" s="222"/>
      <c r="J265" s="222"/>
      <c r="K265" s="222"/>
      <c r="L265" s="222"/>
      <c r="M265" s="222"/>
      <c r="N265" s="222"/>
      <c r="R265" s="223"/>
    </row>
    <row r="266" spans="1:18" s="191" customFormat="1">
      <c r="A266" s="221"/>
      <c r="B266" s="221"/>
      <c r="C266" s="221"/>
      <c r="D266" s="222"/>
      <c r="E266" s="222"/>
      <c r="F266" s="222"/>
      <c r="G266" s="222"/>
      <c r="H266" s="222"/>
      <c r="I266" s="222"/>
      <c r="J266" s="222"/>
      <c r="K266" s="222"/>
      <c r="L266" s="222"/>
      <c r="M266" s="222"/>
      <c r="N266" s="222"/>
      <c r="R266" s="223"/>
    </row>
    <row r="267" spans="1:18" s="191" customFormat="1">
      <c r="A267" s="221"/>
      <c r="B267" s="221"/>
      <c r="C267" s="221"/>
      <c r="D267" s="222"/>
      <c r="E267" s="222"/>
      <c r="F267" s="222"/>
      <c r="G267" s="222"/>
      <c r="H267" s="222"/>
      <c r="I267" s="222"/>
      <c r="J267" s="222"/>
      <c r="K267" s="222"/>
      <c r="L267" s="222"/>
      <c r="M267" s="222"/>
      <c r="N267" s="222"/>
      <c r="R267" s="223"/>
    </row>
    <row r="268" spans="1:18" s="191" customFormat="1">
      <c r="A268" s="221"/>
      <c r="B268" s="221"/>
      <c r="C268" s="221"/>
      <c r="D268" s="222"/>
      <c r="E268" s="222"/>
      <c r="F268" s="222"/>
      <c r="G268" s="222"/>
      <c r="H268" s="222"/>
      <c r="I268" s="222"/>
      <c r="J268" s="222"/>
      <c r="K268" s="222"/>
      <c r="L268" s="222"/>
      <c r="M268" s="222"/>
      <c r="N268" s="222"/>
      <c r="R268" s="223"/>
    </row>
    <row r="269" spans="1:18" s="191" customFormat="1">
      <c r="A269" s="221"/>
      <c r="B269" s="221"/>
      <c r="C269" s="221"/>
      <c r="D269" s="222"/>
      <c r="E269" s="222"/>
      <c r="F269" s="222"/>
      <c r="G269" s="222"/>
      <c r="H269" s="222"/>
      <c r="I269" s="222"/>
      <c r="J269" s="222"/>
      <c r="K269" s="222"/>
      <c r="L269" s="222"/>
      <c r="M269" s="222"/>
      <c r="N269" s="222"/>
      <c r="R269" s="223"/>
    </row>
    <row r="270" spans="1:18" s="191" customFormat="1">
      <c r="A270" s="221"/>
      <c r="B270" s="221"/>
      <c r="C270" s="221"/>
      <c r="D270" s="222"/>
      <c r="E270" s="222"/>
      <c r="F270" s="222"/>
      <c r="G270" s="222"/>
      <c r="H270" s="222"/>
      <c r="I270" s="222"/>
      <c r="J270" s="222"/>
      <c r="K270" s="222"/>
      <c r="L270" s="222"/>
      <c r="M270" s="222"/>
      <c r="N270" s="222"/>
      <c r="R270" s="223"/>
    </row>
    <row r="271" spans="1:18" s="191" customFormat="1">
      <c r="A271" s="221"/>
      <c r="B271" s="221"/>
      <c r="C271" s="221"/>
      <c r="D271" s="222"/>
      <c r="E271" s="222"/>
      <c r="F271" s="222"/>
      <c r="G271" s="222"/>
      <c r="H271" s="222"/>
      <c r="I271" s="222"/>
      <c r="J271" s="222"/>
      <c r="K271" s="222"/>
      <c r="L271" s="222"/>
      <c r="M271" s="222"/>
      <c r="N271" s="222"/>
      <c r="R271" s="223"/>
    </row>
    <row r="272" spans="1:18" s="191" customFormat="1">
      <c r="A272" s="221"/>
      <c r="B272" s="221"/>
      <c r="C272" s="221"/>
      <c r="D272" s="222"/>
      <c r="E272" s="222"/>
      <c r="F272" s="222"/>
      <c r="G272" s="222"/>
      <c r="H272" s="222"/>
      <c r="I272" s="222"/>
      <c r="J272" s="222"/>
      <c r="K272" s="222"/>
      <c r="L272" s="222"/>
      <c r="M272" s="222"/>
      <c r="N272" s="222"/>
      <c r="R272" s="223"/>
    </row>
    <row r="273" spans="1:18" s="191" customFormat="1">
      <c r="A273" s="221"/>
      <c r="B273" s="221"/>
      <c r="C273" s="221"/>
      <c r="D273" s="222"/>
      <c r="E273" s="222"/>
      <c r="F273" s="222"/>
      <c r="G273" s="222"/>
      <c r="H273" s="222"/>
      <c r="I273" s="222"/>
      <c r="J273" s="222"/>
      <c r="K273" s="222"/>
      <c r="L273" s="222"/>
      <c r="M273" s="222"/>
      <c r="N273" s="222"/>
      <c r="R273" s="223"/>
    </row>
    <row r="274" spans="1:18" s="191" customFormat="1">
      <c r="A274" s="221"/>
      <c r="B274" s="221"/>
      <c r="C274" s="221"/>
      <c r="D274" s="222"/>
      <c r="E274" s="222"/>
      <c r="F274" s="222"/>
      <c r="G274" s="222"/>
      <c r="H274" s="222"/>
      <c r="I274" s="222"/>
      <c r="J274" s="222"/>
      <c r="K274" s="222"/>
      <c r="L274" s="222"/>
      <c r="M274" s="222"/>
      <c r="N274" s="222"/>
      <c r="R274" s="223"/>
    </row>
    <row r="275" spans="1:18" s="191" customFormat="1">
      <c r="A275" s="221"/>
      <c r="B275" s="221"/>
      <c r="C275" s="221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R275" s="223"/>
    </row>
    <row r="276" spans="1:18" s="191" customFormat="1">
      <c r="A276" s="221"/>
      <c r="B276" s="221"/>
      <c r="C276" s="221"/>
      <c r="D276" s="222"/>
      <c r="E276" s="222"/>
      <c r="F276" s="222"/>
      <c r="G276" s="222"/>
      <c r="H276" s="222"/>
      <c r="I276" s="222"/>
      <c r="J276" s="222"/>
      <c r="K276" s="222"/>
      <c r="L276" s="222"/>
      <c r="M276" s="222"/>
      <c r="N276" s="222"/>
      <c r="R276" s="223"/>
    </row>
    <row r="277" spans="1:18" s="191" customFormat="1">
      <c r="A277" s="221"/>
      <c r="B277" s="221"/>
      <c r="C277" s="221"/>
      <c r="D277" s="222"/>
      <c r="E277" s="222"/>
      <c r="F277" s="222"/>
      <c r="G277" s="222"/>
      <c r="H277" s="222"/>
      <c r="I277" s="222"/>
      <c r="J277" s="222"/>
      <c r="K277" s="222"/>
      <c r="L277" s="222"/>
      <c r="M277" s="222"/>
      <c r="N277" s="222"/>
      <c r="R277" s="223"/>
    </row>
    <row r="278" spans="1:18" s="191" customFormat="1">
      <c r="A278" s="221"/>
      <c r="B278" s="221"/>
      <c r="C278" s="221"/>
      <c r="D278" s="222"/>
      <c r="E278" s="222"/>
      <c r="F278" s="222"/>
      <c r="G278" s="222"/>
      <c r="H278" s="222"/>
      <c r="I278" s="222"/>
      <c r="J278" s="222"/>
      <c r="K278" s="222"/>
      <c r="L278" s="222"/>
      <c r="M278" s="222"/>
      <c r="N278" s="222"/>
      <c r="R278" s="223"/>
    </row>
    <row r="279" spans="1:18" s="191" customFormat="1">
      <c r="A279" s="221"/>
      <c r="B279" s="221"/>
      <c r="C279" s="221"/>
      <c r="D279" s="222"/>
      <c r="E279" s="222"/>
      <c r="F279" s="222"/>
      <c r="G279" s="222"/>
      <c r="H279" s="222"/>
      <c r="I279" s="222"/>
      <c r="J279" s="222"/>
      <c r="K279" s="222"/>
      <c r="L279" s="222"/>
      <c r="M279" s="222"/>
      <c r="N279" s="222"/>
      <c r="R279" s="223"/>
    </row>
    <row r="280" spans="1:18" s="191" customFormat="1">
      <c r="A280" s="221"/>
      <c r="B280" s="221"/>
      <c r="C280" s="221"/>
      <c r="D280" s="222"/>
      <c r="E280" s="222"/>
      <c r="F280" s="222"/>
      <c r="G280" s="222"/>
      <c r="H280" s="222"/>
      <c r="I280" s="222"/>
      <c r="J280" s="222"/>
      <c r="K280" s="222"/>
      <c r="L280" s="222"/>
      <c r="M280" s="222"/>
      <c r="N280" s="222"/>
      <c r="R280" s="223"/>
    </row>
    <row r="281" spans="1:18" s="191" customFormat="1">
      <c r="A281" s="221"/>
      <c r="B281" s="221"/>
      <c r="C281" s="221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2"/>
      <c r="R281" s="223"/>
    </row>
    <row r="282" spans="1:18" s="191" customFormat="1">
      <c r="A282" s="221"/>
      <c r="B282" s="221"/>
      <c r="C282" s="221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2"/>
      <c r="R282" s="223"/>
    </row>
    <row r="283" spans="1:18" s="191" customFormat="1">
      <c r="A283" s="221"/>
      <c r="B283" s="221"/>
      <c r="C283" s="221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2"/>
      <c r="R283" s="223"/>
    </row>
    <row r="284" spans="1:18" s="191" customFormat="1">
      <c r="A284" s="221"/>
      <c r="B284" s="221"/>
      <c r="C284" s="221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2"/>
      <c r="R284" s="223"/>
    </row>
    <row r="285" spans="1:18" s="191" customFormat="1">
      <c r="A285" s="221"/>
      <c r="B285" s="221"/>
      <c r="C285" s="221"/>
      <c r="D285" s="222"/>
      <c r="E285" s="222"/>
      <c r="F285" s="222"/>
      <c r="G285" s="222"/>
      <c r="H285" s="222"/>
      <c r="I285" s="222"/>
      <c r="J285" s="222"/>
      <c r="K285" s="222"/>
      <c r="L285" s="222"/>
      <c r="M285" s="222"/>
      <c r="N285" s="222"/>
      <c r="R285" s="223"/>
    </row>
    <row r="286" spans="1:18" s="191" customFormat="1">
      <c r="A286" s="221"/>
      <c r="B286" s="221"/>
      <c r="C286" s="221"/>
      <c r="D286" s="222"/>
      <c r="E286" s="222"/>
      <c r="F286" s="222"/>
      <c r="G286" s="222"/>
      <c r="H286" s="222"/>
      <c r="I286" s="222"/>
      <c r="J286" s="222"/>
      <c r="K286" s="222"/>
      <c r="L286" s="222"/>
      <c r="M286" s="222"/>
      <c r="N286" s="222"/>
      <c r="R286" s="223"/>
    </row>
    <row r="287" spans="1:18" s="191" customFormat="1">
      <c r="A287" s="221"/>
      <c r="B287" s="221"/>
      <c r="C287" s="221"/>
      <c r="D287" s="222"/>
      <c r="E287" s="222"/>
      <c r="F287" s="222"/>
      <c r="G287" s="222"/>
      <c r="H287" s="222"/>
      <c r="I287" s="222"/>
      <c r="J287" s="222"/>
      <c r="K287" s="222"/>
      <c r="L287" s="222"/>
      <c r="M287" s="222"/>
      <c r="N287" s="222"/>
      <c r="R287" s="223"/>
    </row>
    <row r="288" spans="1:18" s="191" customFormat="1">
      <c r="A288" s="221"/>
      <c r="B288" s="221"/>
      <c r="C288" s="221"/>
      <c r="D288" s="222"/>
      <c r="E288" s="222"/>
      <c r="F288" s="222"/>
      <c r="G288" s="222"/>
      <c r="H288" s="222"/>
      <c r="I288" s="222"/>
      <c r="J288" s="222"/>
      <c r="K288" s="222"/>
      <c r="L288" s="222"/>
      <c r="M288" s="222"/>
      <c r="N288" s="222"/>
      <c r="R288" s="223"/>
    </row>
    <row r="289" spans="1:18" s="191" customFormat="1">
      <c r="A289" s="221"/>
      <c r="B289" s="221"/>
      <c r="C289" s="221"/>
      <c r="D289" s="222"/>
      <c r="E289" s="222"/>
      <c r="F289" s="222"/>
      <c r="G289" s="222"/>
      <c r="H289" s="222"/>
      <c r="I289" s="222"/>
      <c r="J289" s="222"/>
      <c r="K289" s="222"/>
      <c r="L289" s="222"/>
      <c r="M289" s="222"/>
      <c r="N289" s="222"/>
      <c r="R289" s="223"/>
    </row>
    <row r="290" spans="1:18" s="191" customFormat="1">
      <c r="A290" s="221"/>
      <c r="B290" s="221"/>
      <c r="C290" s="221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R290" s="223"/>
    </row>
    <row r="291" spans="1:18" s="191" customFormat="1">
      <c r="A291" s="221"/>
      <c r="B291" s="221"/>
      <c r="C291" s="221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R291" s="223"/>
    </row>
    <row r="292" spans="1:18" s="191" customFormat="1">
      <c r="A292" s="221"/>
      <c r="B292" s="221"/>
      <c r="C292" s="221"/>
      <c r="D292" s="222"/>
      <c r="E292" s="222"/>
      <c r="F292" s="222"/>
      <c r="G292" s="222"/>
      <c r="H292" s="222"/>
      <c r="I292" s="222"/>
      <c r="J292" s="222"/>
      <c r="K292" s="222"/>
      <c r="L292" s="222"/>
      <c r="M292" s="222"/>
      <c r="N292" s="222"/>
      <c r="R292" s="223"/>
    </row>
    <row r="293" spans="1:18" s="191" customFormat="1">
      <c r="A293" s="221"/>
      <c r="B293" s="221"/>
      <c r="C293" s="221"/>
      <c r="D293" s="222"/>
      <c r="E293" s="222"/>
      <c r="F293" s="222"/>
      <c r="G293" s="222"/>
      <c r="H293" s="222"/>
      <c r="I293" s="222"/>
      <c r="J293" s="222"/>
      <c r="K293" s="222"/>
      <c r="L293" s="222"/>
      <c r="M293" s="222"/>
      <c r="N293" s="222"/>
      <c r="R293" s="223"/>
    </row>
    <row r="294" spans="1:18" s="191" customFormat="1">
      <c r="A294" s="221"/>
      <c r="B294" s="221"/>
      <c r="C294" s="221"/>
      <c r="D294" s="222"/>
      <c r="E294" s="222"/>
      <c r="F294" s="222"/>
      <c r="G294" s="222"/>
      <c r="H294" s="222"/>
      <c r="I294" s="222"/>
      <c r="J294" s="222"/>
      <c r="K294" s="222"/>
      <c r="L294" s="222"/>
      <c r="M294" s="222"/>
      <c r="N294" s="222"/>
      <c r="R294" s="223"/>
    </row>
    <row r="295" spans="1:18" s="191" customFormat="1">
      <c r="A295" s="221"/>
      <c r="B295" s="221"/>
      <c r="C295" s="221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R295" s="223"/>
    </row>
    <row r="296" spans="1:18" s="191" customFormat="1">
      <c r="A296" s="221"/>
      <c r="B296" s="221"/>
      <c r="C296" s="221"/>
      <c r="D296" s="222"/>
      <c r="E296" s="222"/>
      <c r="F296" s="222"/>
      <c r="G296" s="222"/>
      <c r="H296" s="222"/>
      <c r="I296" s="222"/>
      <c r="J296" s="222"/>
      <c r="K296" s="222"/>
      <c r="L296" s="222"/>
      <c r="M296" s="222"/>
      <c r="N296" s="222"/>
      <c r="R296" s="223"/>
    </row>
    <row r="297" spans="1:18" s="191" customFormat="1">
      <c r="A297" s="221"/>
      <c r="B297" s="221"/>
      <c r="C297" s="221"/>
      <c r="D297" s="222"/>
      <c r="E297" s="222"/>
      <c r="F297" s="222"/>
      <c r="G297" s="222"/>
      <c r="H297" s="222"/>
      <c r="I297" s="222"/>
      <c r="J297" s="222"/>
      <c r="K297" s="222"/>
      <c r="L297" s="222"/>
      <c r="M297" s="222"/>
      <c r="N297" s="222"/>
      <c r="R297" s="223"/>
    </row>
    <row r="298" spans="1:18" s="191" customFormat="1">
      <c r="A298" s="221"/>
      <c r="B298" s="221"/>
      <c r="C298" s="221"/>
      <c r="D298" s="222"/>
      <c r="E298" s="222"/>
      <c r="F298" s="222"/>
      <c r="G298" s="222"/>
      <c r="H298" s="222"/>
      <c r="I298" s="222"/>
      <c r="J298" s="222"/>
      <c r="K298" s="222"/>
      <c r="L298" s="222"/>
      <c r="M298" s="222"/>
      <c r="N298" s="222"/>
      <c r="R298" s="223"/>
    </row>
    <row r="299" spans="1:18" s="191" customFormat="1">
      <c r="A299" s="221"/>
      <c r="B299" s="221"/>
      <c r="C299" s="221"/>
      <c r="D299" s="222"/>
      <c r="E299" s="222"/>
      <c r="F299" s="222"/>
      <c r="G299" s="222"/>
      <c r="H299" s="222"/>
      <c r="I299" s="222"/>
      <c r="J299" s="222"/>
      <c r="K299" s="222"/>
      <c r="L299" s="222"/>
      <c r="M299" s="222"/>
      <c r="N299" s="222"/>
      <c r="R299" s="223"/>
    </row>
    <row r="300" spans="1:18" s="191" customFormat="1">
      <c r="A300" s="221"/>
      <c r="B300" s="221"/>
      <c r="C300" s="221"/>
      <c r="D300" s="222"/>
      <c r="E300" s="222"/>
      <c r="F300" s="222"/>
      <c r="G300" s="222"/>
      <c r="H300" s="222"/>
      <c r="I300" s="222"/>
      <c r="J300" s="222"/>
      <c r="K300" s="222"/>
      <c r="L300" s="222"/>
      <c r="M300" s="222"/>
      <c r="N300" s="222"/>
      <c r="R300" s="223"/>
    </row>
    <row r="301" spans="1:18" s="191" customFormat="1">
      <c r="A301" s="221"/>
      <c r="B301" s="221"/>
      <c r="C301" s="221"/>
      <c r="D301" s="222"/>
      <c r="E301" s="222"/>
      <c r="F301" s="222"/>
      <c r="G301" s="222"/>
      <c r="H301" s="222"/>
      <c r="I301" s="222"/>
      <c r="J301" s="222"/>
      <c r="K301" s="222"/>
      <c r="L301" s="222"/>
      <c r="M301" s="222"/>
      <c r="N301" s="222"/>
      <c r="R301" s="223"/>
    </row>
    <row r="302" spans="1:18" s="191" customFormat="1">
      <c r="A302" s="221"/>
      <c r="B302" s="221"/>
      <c r="C302" s="221"/>
      <c r="D302" s="222"/>
      <c r="E302" s="222"/>
      <c r="F302" s="222"/>
      <c r="G302" s="222"/>
      <c r="H302" s="222"/>
      <c r="I302" s="222"/>
      <c r="J302" s="222"/>
      <c r="K302" s="222"/>
      <c r="L302" s="222"/>
      <c r="M302" s="222"/>
      <c r="N302" s="222"/>
      <c r="R302" s="223"/>
    </row>
    <row r="303" spans="1:18" s="191" customFormat="1">
      <c r="A303" s="221"/>
      <c r="B303" s="221"/>
      <c r="C303" s="221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R303" s="223"/>
    </row>
    <row r="304" spans="1:18" s="191" customFormat="1">
      <c r="A304" s="221"/>
      <c r="B304" s="221"/>
      <c r="C304" s="221"/>
      <c r="D304" s="222"/>
      <c r="E304" s="222"/>
      <c r="F304" s="222"/>
      <c r="G304" s="222"/>
      <c r="H304" s="222"/>
      <c r="I304" s="222"/>
      <c r="J304" s="222"/>
      <c r="K304" s="222"/>
      <c r="L304" s="222"/>
      <c r="M304" s="222"/>
      <c r="N304" s="222"/>
      <c r="R304" s="223"/>
    </row>
    <row r="305" spans="1:18" s="191" customFormat="1">
      <c r="A305" s="221"/>
      <c r="B305" s="221"/>
      <c r="C305" s="221"/>
      <c r="D305" s="222"/>
      <c r="E305" s="222"/>
      <c r="F305" s="222"/>
      <c r="G305" s="222"/>
      <c r="H305" s="222"/>
      <c r="I305" s="222"/>
      <c r="J305" s="222"/>
      <c r="K305" s="222"/>
      <c r="L305" s="222"/>
      <c r="M305" s="222"/>
      <c r="N305" s="222"/>
      <c r="R305" s="223"/>
    </row>
    <row r="306" spans="1:18" s="191" customFormat="1">
      <c r="A306" s="221"/>
      <c r="B306" s="221"/>
      <c r="C306" s="221"/>
      <c r="D306" s="222"/>
      <c r="E306" s="222"/>
      <c r="F306" s="222"/>
      <c r="G306" s="222"/>
      <c r="H306" s="222"/>
      <c r="I306" s="222"/>
      <c r="J306" s="222"/>
      <c r="K306" s="222"/>
      <c r="L306" s="222"/>
      <c r="M306" s="222"/>
      <c r="N306" s="222"/>
      <c r="R306" s="223"/>
    </row>
    <row r="307" spans="1:18" s="191" customFormat="1">
      <c r="A307" s="221"/>
      <c r="B307" s="221"/>
      <c r="C307" s="221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R307" s="223"/>
    </row>
    <row r="308" spans="1:18" s="191" customFormat="1">
      <c r="A308" s="221"/>
      <c r="B308" s="221"/>
      <c r="C308" s="221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R308" s="223"/>
    </row>
    <row r="309" spans="1:18" s="191" customFormat="1">
      <c r="A309" s="221"/>
      <c r="B309" s="221"/>
      <c r="C309" s="221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R309" s="223"/>
    </row>
    <row r="310" spans="1:18" s="191" customFormat="1">
      <c r="A310" s="221"/>
      <c r="B310" s="221"/>
      <c r="C310" s="221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R310" s="223"/>
    </row>
    <row r="311" spans="1:18" s="191" customFormat="1">
      <c r="A311" s="221"/>
      <c r="B311" s="221"/>
      <c r="C311" s="221"/>
      <c r="D311" s="222"/>
      <c r="E311" s="222"/>
      <c r="F311" s="222"/>
      <c r="G311" s="222"/>
      <c r="H311" s="222"/>
      <c r="I311" s="222"/>
      <c r="J311" s="222"/>
      <c r="K311" s="222"/>
      <c r="L311" s="222"/>
      <c r="M311" s="222"/>
      <c r="N311" s="222"/>
      <c r="R311" s="223"/>
    </row>
    <row r="312" spans="1:18" s="191" customFormat="1">
      <c r="A312" s="221"/>
      <c r="B312" s="221"/>
      <c r="C312" s="221"/>
      <c r="D312" s="222"/>
      <c r="E312" s="222"/>
      <c r="F312" s="222"/>
      <c r="G312" s="222"/>
      <c r="H312" s="222"/>
      <c r="I312" s="222"/>
      <c r="J312" s="222"/>
      <c r="K312" s="222"/>
      <c r="L312" s="222"/>
      <c r="M312" s="222"/>
      <c r="N312" s="222"/>
      <c r="R312" s="223"/>
    </row>
    <row r="313" spans="1:18" s="191" customFormat="1">
      <c r="A313" s="221"/>
      <c r="B313" s="221"/>
      <c r="C313" s="221"/>
      <c r="D313" s="222"/>
      <c r="E313" s="222"/>
      <c r="F313" s="222"/>
      <c r="G313" s="222"/>
      <c r="H313" s="222"/>
      <c r="I313" s="222"/>
      <c r="J313" s="222"/>
      <c r="K313" s="222"/>
      <c r="L313" s="222"/>
      <c r="M313" s="222"/>
      <c r="N313" s="222"/>
      <c r="R313" s="223"/>
    </row>
    <row r="314" spans="1:18" s="191" customFormat="1">
      <c r="A314" s="221"/>
      <c r="B314" s="221"/>
      <c r="C314" s="221"/>
      <c r="D314" s="222"/>
      <c r="E314" s="222"/>
      <c r="F314" s="222"/>
      <c r="G314" s="222"/>
      <c r="H314" s="222"/>
      <c r="I314" s="222"/>
      <c r="J314" s="222"/>
      <c r="K314" s="222"/>
      <c r="L314" s="222"/>
      <c r="M314" s="222"/>
      <c r="N314" s="222"/>
      <c r="R314" s="223"/>
    </row>
    <row r="315" spans="1:18" s="191" customFormat="1">
      <c r="A315" s="221"/>
      <c r="B315" s="221"/>
      <c r="C315" s="221"/>
      <c r="D315" s="222"/>
      <c r="E315" s="222"/>
      <c r="F315" s="222"/>
      <c r="G315" s="222"/>
      <c r="H315" s="222"/>
      <c r="I315" s="222"/>
      <c r="J315" s="222"/>
      <c r="K315" s="222"/>
      <c r="L315" s="222"/>
      <c r="M315" s="222"/>
      <c r="N315" s="222"/>
      <c r="R315" s="223"/>
    </row>
    <row r="316" spans="1:18" s="191" customFormat="1">
      <c r="A316" s="221"/>
      <c r="B316" s="221"/>
      <c r="C316" s="221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R316" s="223"/>
    </row>
    <row r="317" spans="1:18" s="191" customFormat="1">
      <c r="A317" s="221"/>
      <c r="B317" s="221"/>
      <c r="C317" s="221"/>
      <c r="D317" s="222"/>
      <c r="E317" s="222"/>
      <c r="F317" s="222"/>
      <c r="G317" s="222"/>
      <c r="H317" s="222"/>
      <c r="I317" s="222"/>
      <c r="J317" s="222"/>
      <c r="K317" s="222"/>
      <c r="L317" s="222"/>
      <c r="M317" s="222"/>
      <c r="N317" s="222"/>
      <c r="R317" s="223"/>
    </row>
    <row r="318" spans="1:18" s="191" customFormat="1">
      <c r="A318" s="221"/>
      <c r="B318" s="221"/>
      <c r="C318" s="221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R318" s="223"/>
    </row>
    <row r="319" spans="1:18" s="191" customFormat="1">
      <c r="A319" s="221"/>
      <c r="B319" s="221"/>
      <c r="C319" s="221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R319" s="223"/>
    </row>
    <row r="320" spans="1:18" s="191" customFormat="1">
      <c r="A320" s="221"/>
      <c r="B320" s="221"/>
      <c r="C320" s="221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R320" s="223"/>
    </row>
    <row r="321" spans="1:18" s="191" customFormat="1">
      <c r="A321" s="221"/>
      <c r="B321" s="221"/>
      <c r="C321" s="221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R321" s="223"/>
    </row>
    <row r="322" spans="1:18" s="191" customFormat="1">
      <c r="A322" s="221"/>
      <c r="B322" s="221"/>
      <c r="C322" s="221"/>
      <c r="D322" s="222"/>
      <c r="E322" s="222"/>
      <c r="F322" s="222"/>
      <c r="G322" s="222"/>
      <c r="H322" s="222"/>
      <c r="I322" s="222"/>
      <c r="J322" s="222"/>
      <c r="K322" s="222"/>
      <c r="L322" s="222"/>
      <c r="M322" s="222"/>
      <c r="N322" s="222"/>
      <c r="R322" s="223"/>
    </row>
    <row r="323" spans="1:18" s="191" customFormat="1">
      <c r="A323" s="221"/>
      <c r="B323" s="221"/>
      <c r="C323" s="221"/>
      <c r="D323" s="222"/>
      <c r="E323" s="222"/>
      <c r="F323" s="222"/>
      <c r="G323" s="222"/>
      <c r="H323" s="222"/>
      <c r="I323" s="222"/>
      <c r="J323" s="222"/>
      <c r="K323" s="222"/>
      <c r="L323" s="222"/>
      <c r="M323" s="222"/>
      <c r="N323" s="222"/>
      <c r="R323" s="223"/>
    </row>
    <row r="324" spans="1:18" s="191" customFormat="1">
      <c r="A324" s="221"/>
      <c r="B324" s="221"/>
      <c r="C324" s="221"/>
      <c r="D324" s="222"/>
      <c r="E324" s="222"/>
      <c r="F324" s="222"/>
      <c r="G324" s="222"/>
      <c r="H324" s="222"/>
      <c r="I324" s="222"/>
      <c r="J324" s="222"/>
      <c r="K324" s="222"/>
      <c r="L324" s="222"/>
      <c r="M324" s="222"/>
      <c r="N324" s="222"/>
      <c r="R324" s="223"/>
    </row>
    <row r="325" spans="1:18" s="191" customFormat="1">
      <c r="A325" s="221"/>
      <c r="B325" s="221"/>
      <c r="C325" s="221"/>
      <c r="D325" s="222"/>
      <c r="E325" s="222"/>
      <c r="F325" s="222"/>
      <c r="G325" s="222"/>
      <c r="H325" s="222"/>
      <c r="I325" s="222"/>
      <c r="J325" s="222"/>
      <c r="K325" s="222"/>
      <c r="L325" s="222"/>
      <c r="M325" s="222"/>
      <c r="N325" s="222"/>
      <c r="R325" s="223"/>
    </row>
    <row r="326" spans="1:18" s="191" customFormat="1">
      <c r="A326" s="221"/>
      <c r="B326" s="221"/>
      <c r="C326" s="221"/>
      <c r="D326" s="222"/>
      <c r="E326" s="222"/>
      <c r="F326" s="222"/>
      <c r="G326" s="222"/>
      <c r="H326" s="222"/>
      <c r="I326" s="222"/>
      <c r="J326" s="222"/>
      <c r="K326" s="222"/>
      <c r="L326" s="222"/>
      <c r="M326" s="222"/>
      <c r="N326" s="222"/>
      <c r="R326" s="223"/>
    </row>
    <row r="327" spans="1:18" s="191" customFormat="1">
      <c r="A327" s="221"/>
      <c r="B327" s="221"/>
      <c r="C327" s="221"/>
      <c r="D327" s="222"/>
      <c r="E327" s="222"/>
      <c r="F327" s="222"/>
      <c r="G327" s="222"/>
      <c r="H327" s="222"/>
      <c r="I327" s="222"/>
      <c r="J327" s="222"/>
      <c r="K327" s="222"/>
      <c r="L327" s="222"/>
      <c r="M327" s="222"/>
      <c r="N327" s="222"/>
      <c r="R327" s="223"/>
    </row>
    <row r="328" spans="1:18" s="191" customFormat="1">
      <c r="A328" s="221"/>
      <c r="B328" s="221"/>
      <c r="C328" s="221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R328" s="223"/>
    </row>
    <row r="329" spans="1:18" s="191" customFormat="1">
      <c r="A329" s="221"/>
      <c r="B329" s="221"/>
      <c r="C329" s="221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R329" s="223"/>
    </row>
    <row r="330" spans="1:18" s="191" customFormat="1">
      <c r="A330" s="221"/>
      <c r="B330" s="221"/>
      <c r="C330" s="221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R330" s="223"/>
    </row>
    <row r="331" spans="1:18" s="191" customFormat="1">
      <c r="A331" s="221"/>
      <c r="B331" s="221"/>
      <c r="C331" s="221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R331" s="223"/>
    </row>
    <row r="332" spans="1:18" s="191" customFormat="1">
      <c r="A332" s="221"/>
      <c r="B332" s="221"/>
      <c r="C332" s="221"/>
      <c r="D332" s="222"/>
      <c r="E332" s="222"/>
      <c r="F332" s="222"/>
      <c r="G332" s="222"/>
      <c r="H332" s="222"/>
      <c r="I332" s="222"/>
      <c r="J332" s="222"/>
      <c r="K332" s="222"/>
      <c r="L332" s="222"/>
      <c r="M332" s="222"/>
      <c r="N332" s="222"/>
      <c r="R332" s="223"/>
    </row>
    <row r="333" spans="1:18" s="191" customFormat="1">
      <c r="A333" s="221"/>
      <c r="B333" s="221"/>
      <c r="C333" s="221"/>
      <c r="D333" s="222"/>
      <c r="E333" s="222"/>
      <c r="F333" s="222"/>
      <c r="G333" s="222"/>
      <c r="H333" s="222"/>
      <c r="I333" s="222"/>
      <c r="J333" s="222"/>
      <c r="K333" s="222"/>
      <c r="L333" s="222"/>
      <c r="M333" s="222"/>
      <c r="N333" s="222"/>
      <c r="R333" s="223"/>
    </row>
    <row r="334" spans="1:18" s="191" customFormat="1">
      <c r="A334" s="221"/>
      <c r="B334" s="221"/>
      <c r="C334" s="221"/>
      <c r="D334" s="222"/>
      <c r="E334" s="222"/>
      <c r="F334" s="222"/>
      <c r="G334" s="222"/>
      <c r="H334" s="222"/>
      <c r="I334" s="222"/>
      <c r="J334" s="222"/>
      <c r="K334" s="222"/>
      <c r="L334" s="222"/>
      <c r="M334" s="222"/>
      <c r="N334" s="222"/>
      <c r="R334" s="223"/>
    </row>
    <row r="335" spans="1:18" s="191" customFormat="1">
      <c r="A335" s="221"/>
      <c r="B335" s="221"/>
      <c r="C335" s="221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R335" s="223"/>
    </row>
    <row r="336" spans="1:18" s="191" customFormat="1">
      <c r="A336" s="221"/>
      <c r="B336" s="221"/>
      <c r="C336" s="221"/>
      <c r="D336" s="222"/>
      <c r="E336" s="222"/>
      <c r="F336" s="222"/>
      <c r="G336" s="222"/>
      <c r="H336" s="222"/>
      <c r="I336" s="222"/>
      <c r="J336" s="222"/>
      <c r="K336" s="222"/>
      <c r="L336" s="222"/>
      <c r="M336" s="222"/>
      <c r="N336" s="222"/>
      <c r="R336" s="223"/>
    </row>
    <row r="337" spans="1:18" s="191" customFormat="1">
      <c r="A337" s="221"/>
      <c r="B337" s="221"/>
      <c r="C337" s="221"/>
      <c r="D337" s="222"/>
      <c r="E337" s="222"/>
      <c r="F337" s="222"/>
      <c r="G337" s="222"/>
      <c r="H337" s="222"/>
      <c r="I337" s="222"/>
      <c r="J337" s="222"/>
      <c r="K337" s="222"/>
      <c r="L337" s="222"/>
      <c r="M337" s="222"/>
      <c r="N337" s="222"/>
      <c r="R337" s="223"/>
    </row>
    <row r="338" spans="1:18" s="191" customFormat="1">
      <c r="A338" s="221"/>
      <c r="B338" s="221"/>
      <c r="C338" s="221"/>
      <c r="D338" s="222"/>
      <c r="E338" s="222"/>
      <c r="F338" s="222"/>
      <c r="G338" s="222"/>
      <c r="H338" s="222"/>
      <c r="I338" s="222"/>
      <c r="J338" s="222"/>
      <c r="K338" s="222"/>
      <c r="L338" s="222"/>
      <c r="M338" s="222"/>
      <c r="N338" s="222"/>
      <c r="R338" s="223"/>
    </row>
    <row r="339" spans="1:18" s="191" customFormat="1">
      <c r="A339" s="221"/>
      <c r="B339" s="221"/>
      <c r="C339" s="221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R339" s="223"/>
    </row>
    <row r="340" spans="1:18" s="191" customFormat="1">
      <c r="A340" s="221"/>
      <c r="B340" s="221"/>
      <c r="C340" s="221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R340" s="223"/>
    </row>
    <row r="341" spans="1:18" s="191" customFormat="1">
      <c r="A341" s="221"/>
      <c r="B341" s="221"/>
      <c r="C341" s="221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R341" s="223"/>
    </row>
    <row r="342" spans="1:18" s="191" customFormat="1">
      <c r="A342" s="221"/>
      <c r="B342" s="221"/>
      <c r="C342" s="221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R342" s="223"/>
    </row>
    <row r="343" spans="1:18" s="191" customFormat="1">
      <c r="A343" s="221"/>
      <c r="B343" s="221"/>
      <c r="C343" s="221"/>
      <c r="D343" s="222"/>
      <c r="E343" s="222"/>
      <c r="F343" s="222"/>
      <c r="G343" s="222"/>
      <c r="H343" s="222"/>
      <c r="I343" s="222"/>
      <c r="J343" s="222"/>
      <c r="K343" s="222"/>
      <c r="L343" s="222"/>
      <c r="M343" s="222"/>
      <c r="N343" s="222"/>
      <c r="R343" s="223"/>
    </row>
    <row r="344" spans="1:18" s="191" customFormat="1">
      <c r="A344" s="221"/>
      <c r="B344" s="221"/>
      <c r="C344" s="221"/>
      <c r="D344" s="222"/>
      <c r="E344" s="222"/>
      <c r="F344" s="222"/>
      <c r="G344" s="222"/>
      <c r="H344" s="222"/>
      <c r="I344" s="222"/>
      <c r="J344" s="222"/>
      <c r="K344" s="222"/>
      <c r="L344" s="222"/>
      <c r="M344" s="222"/>
      <c r="N344" s="222"/>
      <c r="R344" s="223"/>
    </row>
    <row r="345" spans="1:18" s="191" customFormat="1">
      <c r="A345" s="221"/>
      <c r="B345" s="221"/>
      <c r="C345" s="221"/>
      <c r="D345" s="222"/>
      <c r="E345" s="222"/>
      <c r="F345" s="222"/>
      <c r="G345" s="222"/>
      <c r="H345" s="222"/>
      <c r="I345" s="222"/>
      <c r="J345" s="222"/>
      <c r="K345" s="222"/>
      <c r="L345" s="222"/>
      <c r="M345" s="222"/>
      <c r="N345" s="222"/>
      <c r="R345" s="223"/>
    </row>
    <row r="346" spans="1:18" s="191" customFormat="1">
      <c r="A346" s="221"/>
      <c r="B346" s="221"/>
      <c r="C346" s="221"/>
      <c r="D346" s="222"/>
      <c r="E346" s="222"/>
      <c r="F346" s="222"/>
      <c r="G346" s="222"/>
      <c r="H346" s="222"/>
      <c r="I346" s="222"/>
      <c r="J346" s="222"/>
      <c r="K346" s="222"/>
      <c r="L346" s="222"/>
      <c r="M346" s="222"/>
      <c r="N346" s="222"/>
      <c r="R346" s="223"/>
    </row>
    <row r="347" spans="1:18" s="191" customFormat="1">
      <c r="A347" s="221"/>
      <c r="B347" s="221"/>
      <c r="C347" s="221"/>
      <c r="D347" s="222"/>
      <c r="E347" s="222"/>
      <c r="F347" s="222"/>
      <c r="G347" s="222"/>
      <c r="H347" s="222"/>
      <c r="I347" s="222"/>
      <c r="J347" s="222"/>
      <c r="K347" s="222"/>
      <c r="L347" s="222"/>
      <c r="M347" s="222"/>
      <c r="N347" s="222"/>
      <c r="R347" s="223"/>
    </row>
    <row r="348" spans="1:18" s="191" customFormat="1">
      <c r="A348" s="221"/>
      <c r="B348" s="221"/>
      <c r="C348" s="221"/>
      <c r="D348" s="222"/>
      <c r="E348" s="222"/>
      <c r="F348" s="222"/>
      <c r="G348" s="222"/>
      <c r="H348" s="222"/>
      <c r="I348" s="222"/>
      <c r="J348" s="222"/>
      <c r="K348" s="222"/>
      <c r="L348" s="222"/>
      <c r="M348" s="222"/>
      <c r="N348" s="222"/>
      <c r="R348" s="223"/>
    </row>
    <row r="349" spans="1:18" s="191" customFormat="1">
      <c r="A349" s="221"/>
      <c r="B349" s="221"/>
      <c r="C349" s="221"/>
      <c r="D349" s="222"/>
      <c r="E349" s="222"/>
      <c r="F349" s="222"/>
      <c r="G349" s="222"/>
      <c r="H349" s="222"/>
      <c r="I349" s="222"/>
      <c r="J349" s="222"/>
      <c r="K349" s="222"/>
      <c r="L349" s="222"/>
      <c r="M349" s="222"/>
      <c r="N349" s="222"/>
      <c r="R349" s="223"/>
    </row>
    <row r="350" spans="1:18" s="191" customFormat="1">
      <c r="A350" s="221"/>
      <c r="B350" s="221"/>
      <c r="C350" s="221"/>
      <c r="D350" s="222"/>
      <c r="E350" s="222"/>
      <c r="F350" s="222"/>
      <c r="G350" s="222"/>
      <c r="H350" s="222"/>
      <c r="I350" s="222"/>
      <c r="J350" s="222"/>
      <c r="K350" s="222"/>
      <c r="L350" s="222"/>
      <c r="M350" s="222"/>
      <c r="N350" s="222"/>
      <c r="R350" s="223"/>
    </row>
    <row r="351" spans="1:18" s="191" customFormat="1">
      <c r="A351" s="221"/>
      <c r="B351" s="221"/>
      <c r="C351" s="221"/>
      <c r="D351" s="222"/>
      <c r="E351" s="222"/>
      <c r="F351" s="222"/>
      <c r="G351" s="222"/>
      <c r="H351" s="222"/>
      <c r="I351" s="222"/>
      <c r="J351" s="222"/>
      <c r="K351" s="222"/>
      <c r="L351" s="222"/>
      <c r="M351" s="222"/>
      <c r="N351" s="222"/>
      <c r="R351" s="223"/>
    </row>
    <row r="352" spans="1:18" s="191" customFormat="1">
      <c r="A352" s="221"/>
      <c r="B352" s="221"/>
      <c r="C352" s="221"/>
      <c r="D352" s="222"/>
      <c r="E352" s="222"/>
      <c r="F352" s="222"/>
      <c r="G352" s="222"/>
      <c r="H352" s="222"/>
      <c r="I352" s="222"/>
      <c r="J352" s="222"/>
      <c r="K352" s="222"/>
      <c r="L352" s="222"/>
      <c r="M352" s="222"/>
      <c r="N352" s="222"/>
      <c r="R352" s="223"/>
    </row>
    <row r="353" spans="1:18" s="191" customFormat="1">
      <c r="A353" s="221"/>
      <c r="B353" s="221"/>
      <c r="C353" s="221"/>
      <c r="D353" s="222"/>
      <c r="E353" s="222"/>
      <c r="F353" s="222"/>
      <c r="G353" s="222"/>
      <c r="H353" s="222"/>
      <c r="I353" s="222"/>
      <c r="J353" s="222"/>
      <c r="K353" s="222"/>
      <c r="L353" s="222"/>
      <c r="M353" s="222"/>
      <c r="N353" s="222"/>
      <c r="R353" s="223"/>
    </row>
    <row r="354" spans="1:18" s="191" customFormat="1">
      <c r="A354" s="221"/>
      <c r="B354" s="221"/>
      <c r="C354" s="221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R354" s="223"/>
    </row>
    <row r="355" spans="1:18" s="191" customFormat="1">
      <c r="A355" s="221"/>
      <c r="B355" s="221"/>
      <c r="C355" s="221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R355" s="223"/>
    </row>
    <row r="356" spans="1:18" s="191" customFormat="1">
      <c r="A356" s="221"/>
      <c r="B356" s="221"/>
      <c r="C356" s="221"/>
      <c r="D356" s="222"/>
      <c r="E356" s="222"/>
      <c r="F356" s="222"/>
      <c r="G356" s="222"/>
      <c r="H356" s="222"/>
      <c r="I356" s="222"/>
      <c r="J356" s="222"/>
      <c r="K356" s="222"/>
      <c r="L356" s="222"/>
      <c r="M356" s="222"/>
      <c r="N356" s="222"/>
      <c r="R356" s="223"/>
    </row>
    <row r="357" spans="1:18" s="191" customFormat="1">
      <c r="A357" s="221"/>
      <c r="B357" s="221"/>
      <c r="C357" s="221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2"/>
      <c r="R357" s="223"/>
    </row>
    <row r="358" spans="1:18" s="191" customFormat="1">
      <c r="A358" s="221"/>
      <c r="B358" s="221"/>
      <c r="C358" s="221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2"/>
      <c r="R358" s="223"/>
    </row>
    <row r="359" spans="1:18" s="191" customFormat="1">
      <c r="A359" s="221"/>
      <c r="B359" s="221"/>
      <c r="C359" s="221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2"/>
      <c r="R359" s="223"/>
    </row>
    <row r="360" spans="1:18" s="191" customFormat="1">
      <c r="A360" s="221"/>
      <c r="B360" s="221"/>
      <c r="C360" s="221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2"/>
      <c r="R360" s="223"/>
    </row>
    <row r="361" spans="1:18" s="191" customFormat="1">
      <c r="A361" s="221"/>
      <c r="B361" s="221"/>
      <c r="C361" s="221"/>
      <c r="D361" s="222"/>
      <c r="E361" s="222"/>
      <c r="F361" s="222"/>
      <c r="G361" s="222"/>
      <c r="H361" s="222"/>
      <c r="I361" s="222"/>
      <c r="J361" s="222"/>
      <c r="K361" s="222"/>
      <c r="L361" s="222"/>
      <c r="M361" s="222"/>
      <c r="N361" s="222"/>
      <c r="R361" s="223"/>
    </row>
    <row r="362" spans="1:18" s="191" customFormat="1">
      <c r="A362" s="221"/>
      <c r="B362" s="221"/>
      <c r="C362" s="221"/>
      <c r="D362" s="222"/>
      <c r="E362" s="222"/>
      <c r="F362" s="222"/>
      <c r="G362" s="222"/>
      <c r="H362" s="222"/>
      <c r="I362" s="222"/>
      <c r="J362" s="222"/>
      <c r="K362" s="222"/>
      <c r="L362" s="222"/>
      <c r="M362" s="222"/>
      <c r="N362" s="222"/>
      <c r="R362" s="223"/>
    </row>
    <row r="363" spans="1:18" s="191" customFormat="1">
      <c r="A363" s="221"/>
      <c r="B363" s="221"/>
      <c r="C363" s="221"/>
      <c r="D363" s="222"/>
      <c r="E363" s="222"/>
      <c r="F363" s="222"/>
      <c r="G363" s="222"/>
      <c r="H363" s="222"/>
      <c r="I363" s="222"/>
      <c r="J363" s="222"/>
      <c r="K363" s="222"/>
      <c r="L363" s="222"/>
      <c r="M363" s="222"/>
      <c r="N363" s="222"/>
      <c r="R363" s="223"/>
    </row>
    <row r="364" spans="1:18" s="191" customFormat="1">
      <c r="A364" s="221"/>
      <c r="B364" s="221"/>
      <c r="C364" s="221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R364" s="223"/>
    </row>
    <row r="365" spans="1:18" s="191" customFormat="1">
      <c r="A365" s="221"/>
      <c r="B365" s="221"/>
      <c r="C365" s="221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R365" s="223"/>
    </row>
    <row r="366" spans="1:18" s="191" customFormat="1">
      <c r="A366" s="221"/>
      <c r="B366" s="221"/>
      <c r="C366" s="221"/>
      <c r="D366" s="222"/>
      <c r="E366" s="222"/>
      <c r="F366" s="222"/>
      <c r="G366" s="222"/>
      <c r="H366" s="222"/>
      <c r="I366" s="222"/>
      <c r="J366" s="222"/>
      <c r="K366" s="222"/>
      <c r="L366" s="222"/>
      <c r="M366" s="222"/>
      <c r="N366" s="222"/>
      <c r="R366" s="223"/>
    </row>
    <row r="367" spans="1:18" s="191" customFormat="1">
      <c r="A367" s="221"/>
      <c r="B367" s="221"/>
      <c r="C367" s="221"/>
      <c r="D367" s="222"/>
      <c r="E367" s="222"/>
      <c r="F367" s="222"/>
      <c r="G367" s="222"/>
      <c r="H367" s="222"/>
      <c r="I367" s="222"/>
      <c r="J367" s="222"/>
      <c r="K367" s="222"/>
      <c r="L367" s="222"/>
      <c r="M367" s="222"/>
      <c r="N367" s="222"/>
      <c r="R367" s="223"/>
    </row>
    <row r="368" spans="1:18" s="191" customFormat="1">
      <c r="A368" s="221"/>
      <c r="B368" s="221"/>
      <c r="C368" s="221"/>
      <c r="D368" s="222"/>
      <c r="E368" s="222"/>
      <c r="F368" s="222"/>
      <c r="G368" s="222"/>
      <c r="H368" s="222"/>
      <c r="I368" s="222"/>
      <c r="J368" s="222"/>
      <c r="K368" s="222"/>
      <c r="L368" s="222"/>
      <c r="M368" s="222"/>
      <c r="N368" s="222"/>
      <c r="R368" s="223"/>
    </row>
    <row r="369" spans="1:18" s="191" customFormat="1">
      <c r="A369" s="221"/>
      <c r="B369" s="221"/>
      <c r="C369" s="221"/>
      <c r="D369" s="222"/>
      <c r="E369" s="222"/>
      <c r="F369" s="222"/>
      <c r="G369" s="222"/>
      <c r="H369" s="222"/>
      <c r="I369" s="222"/>
      <c r="J369" s="222"/>
      <c r="K369" s="222"/>
      <c r="L369" s="222"/>
      <c r="M369" s="222"/>
      <c r="N369" s="222"/>
      <c r="R369" s="223"/>
    </row>
    <row r="370" spans="1:18" s="191" customFormat="1">
      <c r="A370" s="221"/>
      <c r="B370" s="221"/>
      <c r="C370" s="221"/>
      <c r="D370" s="222"/>
      <c r="E370" s="222"/>
      <c r="F370" s="222"/>
      <c r="G370" s="222"/>
      <c r="H370" s="222"/>
      <c r="I370" s="222"/>
      <c r="J370" s="222"/>
      <c r="K370" s="222"/>
      <c r="L370" s="222"/>
      <c r="M370" s="222"/>
      <c r="N370" s="222"/>
      <c r="R370" s="223"/>
    </row>
    <row r="371" spans="1:18" s="191" customFormat="1">
      <c r="A371" s="221"/>
      <c r="B371" s="221"/>
      <c r="C371" s="221"/>
      <c r="D371" s="222"/>
      <c r="E371" s="222"/>
      <c r="F371" s="222"/>
      <c r="G371" s="222"/>
      <c r="H371" s="222"/>
      <c r="I371" s="222"/>
      <c r="J371" s="222"/>
      <c r="K371" s="222"/>
      <c r="L371" s="222"/>
      <c r="M371" s="222"/>
      <c r="N371" s="222"/>
      <c r="R371" s="223"/>
    </row>
    <row r="372" spans="1:18" s="191" customFormat="1">
      <c r="A372" s="221"/>
      <c r="B372" s="221"/>
      <c r="C372" s="221"/>
      <c r="D372" s="222"/>
      <c r="E372" s="222"/>
      <c r="F372" s="222"/>
      <c r="G372" s="222"/>
      <c r="H372" s="222"/>
      <c r="I372" s="222"/>
      <c r="J372" s="222"/>
      <c r="K372" s="222"/>
      <c r="L372" s="222"/>
      <c r="M372" s="222"/>
      <c r="N372" s="222"/>
      <c r="R372" s="223"/>
    </row>
    <row r="373" spans="1:18" s="191" customFormat="1">
      <c r="A373" s="221"/>
      <c r="B373" s="221"/>
      <c r="C373" s="221"/>
      <c r="D373" s="222"/>
      <c r="E373" s="222"/>
      <c r="F373" s="222"/>
      <c r="G373" s="222"/>
      <c r="H373" s="222"/>
      <c r="I373" s="222"/>
      <c r="J373" s="222"/>
      <c r="K373" s="222"/>
      <c r="L373" s="222"/>
      <c r="M373" s="222"/>
      <c r="N373" s="222"/>
      <c r="R373" s="223"/>
    </row>
    <row r="374" spans="1:18" s="191" customFormat="1">
      <c r="A374" s="221"/>
      <c r="B374" s="221"/>
      <c r="C374" s="221"/>
      <c r="D374" s="222"/>
      <c r="E374" s="222"/>
      <c r="F374" s="222"/>
      <c r="G374" s="222"/>
      <c r="H374" s="222"/>
      <c r="I374" s="222"/>
      <c r="J374" s="222"/>
      <c r="K374" s="222"/>
      <c r="L374" s="222"/>
      <c r="M374" s="222"/>
      <c r="N374" s="222"/>
      <c r="R374" s="223"/>
    </row>
    <row r="375" spans="1:18" s="191" customFormat="1">
      <c r="A375" s="221"/>
      <c r="B375" s="221"/>
      <c r="C375" s="221"/>
      <c r="D375" s="222"/>
      <c r="E375" s="222"/>
      <c r="F375" s="222"/>
      <c r="G375" s="222"/>
      <c r="H375" s="222"/>
      <c r="I375" s="222"/>
      <c r="J375" s="222"/>
      <c r="K375" s="222"/>
      <c r="L375" s="222"/>
      <c r="M375" s="222"/>
      <c r="N375" s="222"/>
      <c r="R375" s="223"/>
    </row>
    <row r="376" spans="1:18" s="191" customFormat="1">
      <c r="A376" s="221"/>
      <c r="B376" s="221"/>
      <c r="C376" s="221"/>
      <c r="D376" s="222"/>
      <c r="E376" s="222"/>
      <c r="F376" s="222"/>
      <c r="G376" s="222"/>
      <c r="H376" s="222"/>
      <c r="I376" s="222"/>
      <c r="J376" s="222"/>
      <c r="K376" s="222"/>
      <c r="L376" s="222"/>
      <c r="M376" s="222"/>
      <c r="N376" s="222"/>
      <c r="R376" s="223"/>
    </row>
    <row r="377" spans="1:18" s="191" customFormat="1">
      <c r="A377" s="221"/>
      <c r="B377" s="221"/>
      <c r="C377" s="221"/>
      <c r="D377" s="222"/>
      <c r="E377" s="222"/>
      <c r="F377" s="222"/>
      <c r="G377" s="222"/>
      <c r="H377" s="222"/>
      <c r="I377" s="222"/>
      <c r="J377" s="222"/>
      <c r="K377" s="222"/>
      <c r="L377" s="222"/>
      <c r="M377" s="222"/>
      <c r="N377" s="222"/>
      <c r="R377" s="223"/>
    </row>
    <row r="378" spans="1:18" s="191" customFormat="1">
      <c r="A378" s="221"/>
      <c r="B378" s="221"/>
      <c r="C378" s="221"/>
      <c r="D378" s="222"/>
      <c r="E378" s="222"/>
      <c r="F378" s="222"/>
      <c r="G378" s="222"/>
      <c r="H378" s="222"/>
      <c r="I378" s="222"/>
      <c r="J378" s="222"/>
      <c r="K378" s="222"/>
      <c r="L378" s="222"/>
      <c r="M378" s="222"/>
      <c r="N378" s="222"/>
      <c r="R378" s="223"/>
    </row>
    <row r="379" spans="1:18" s="191" customFormat="1">
      <c r="A379" s="221"/>
      <c r="B379" s="221"/>
      <c r="C379" s="221"/>
      <c r="D379" s="222"/>
      <c r="E379" s="222"/>
      <c r="F379" s="222"/>
      <c r="G379" s="222"/>
      <c r="H379" s="222"/>
      <c r="I379" s="222"/>
      <c r="J379" s="222"/>
      <c r="K379" s="222"/>
      <c r="L379" s="222"/>
      <c r="M379" s="222"/>
      <c r="N379" s="222"/>
      <c r="R379" s="223"/>
    </row>
    <row r="380" spans="1:18" s="191" customFormat="1">
      <c r="A380" s="221"/>
      <c r="B380" s="221"/>
      <c r="C380" s="221"/>
      <c r="D380" s="222"/>
      <c r="E380" s="222"/>
      <c r="F380" s="222"/>
      <c r="G380" s="222"/>
      <c r="H380" s="222"/>
      <c r="I380" s="222"/>
      <c r="J380" s="222"/>
      <c r="K380" s="222"/>
      <c r="L380" s="222"/>
      <c r="M380" s="222"/>
      <c r="N380" s="222"/>
      <c r="R380" s="223"/>
    </row>
    <row r="381" spans="1:18" s="191" customFormat="1">
      <c r="A381" s="221"/>
      <c r="B381" s="221"/>
      <c r="C381" s="221"/>
      <c r="D381" s="222"/>
      <c r="E381" s="222"/>
      <c r="F381" s="222"/>
      <c r="G381" s="222"/>
      <c r="H381" s="222"/>
      <c r="I381" s="222"/>
      <c r="J381" s="222"/>
      <c r="K381" s="222"/>
      <c r="L381" s="222"/>
      <c r="M381" s="222"/>
      <c r="N381" s="222"/>
      <c r="R381" s="223"/>
    </row>
    <row r="382" spans="1:18" s="191" customFormat="1">
      <c r="A382" s="221"/>
      <c r="B382" s="221"/>
      <c r="C382" s="221"/>
      <c r="D382" s="222"/>
      <c r="E382" s="222"/>
      <c r="F382" s="222"/>
      <c r="G382" s="222"/>
      <c r="H382" s="222"/>
      <c r="I382" s="222"/>
      <c r="J382" s="222"/>
      <c r="K382" s="222"/>
      <c r="L382" s="222"/>
      <c r="M382" s="222"/>
      <c r="N382" s="222"/>
      <c r="R382" s="223"/>
    </row>
    <row r="383" spans="1:18" s="191" customFormat="1">
      <c r="A383" s="221"/>
      <c r="B383" s="221"/>
      <c r="C383" s="221"/>
      <c r="D383" s="222"/>
      <c r="E383" s="222"/>
      <c r="F383" s="222"/>
      <c r="G383" s="222"/>
      <c r="H383" s="222"/>
      <c r="I383" s="222"/>
      <c r="J383" s="222"/>
      <c r="K383" s="222"/>
      <c r="L383" s="222"/>
      <c r="M383" s="222"/>
      <c r="N383" s="222"/>
      <c r="R383" s="223"/>
    </row>
    <row r="384" spans="1:18" s="191" customFormat="1">
      <c r="A384" s="221"/>
      <c r="B384" s="221"/>
      <c r="C384" s="221"/>
      <c r="D384" s="222"/>
      <c r="E384" s="222"/>
      <c r="F384" s="222"/>
      <c r="G384" s="222"/>
      <c r="H384" s="222"/>
      <c r="I384" s="222"/>
      <c r="J384" s="222"/>
      <c r="K384" s="222"/>
      <c r="L384" s="222"/>
      <c r="M384" s="222"/>
      <c r="N384" s="222"/>
      <c r="R384" s="223"/>
    </row>
    <row r="385" spans="1:18" s="191" customFormat="1">
      <c r="A385" s="221"/>
      <c r="B385" s="221"/>
      <c r="C385" s="221"/>
      <c r="D385" s="222"/>
      <c r="E385" s="222"/>
      <c r="F385" s="222"/>
      <c r="G385" s="222"/>
      <c r="H385" s="222"/>
      <c r="I385" s="222"/>
      <c r="J385" s="222"/>
      <c r="K385" s="222"/>
      <c r="L385" s="222"/>
      <c r="M385" s="222"/>
      <c r="N385" s="222"/>
      <c r="R385" s="223"/>
    </row>
    <row r="386" spans="1:18" s="191" customFormat="1">
      <c r="A386" s="221"/>
      <c r="B386" s="221"/>
      <c r="C386" s="221"/>
      <c r="D386" s="222"/>
      <c r="E386" s="222"/>
      <c r="F386" s="222"/>
      <c r="G386" s="222"/>
      <c r="H386" s="222"/>
      <c r="I386" s="222"/>
      <c r="J386" s="222"/>
      <c r="K386" s="222"/>
      <c r="L386" s="222"/>
      <c r="M386" s="222"/>
      <c r="N386" s="222"/>
      <c r="R386" s="223"/>
    </row>
    <row r="387" spans="1:18" s="191" customFormat="1">
      <c r="A387" s="221"/>
      <c r="B387" s="221"/>
      <c r="C387" s="221"/>
      <c r="D387" s="222"/>
      <c r="E387" s="222"/>
      <c r="F387" s="222"/>
      <c r="G387" s="222"/>
      <c r="H387" s="222"/>
      <c r="I387" s="222"/>
      <c r="J387" s="222"/>
      <c r="K387" s="222"/>
      <c r="L387" s="222"/>
      <c r="M387" s="222"/>
      <c r="N387" s="222"/>
      <c r="R387" s="223"/>
    </row>
    <row r="388" spans="1:18" s="191" customFormat="1">
      <c r="A388" s="221"/>
      <c r="B388" s="221"/>
      <c r="C388" s="221"/>
      <c r="D388" s="222"/>
      <c r="E388" s="222"/>
      <c r="F388" s="222"/>
      <c r="G388" s="222"/>
      <c r="H388" s="222"/>
      <c r="I388" s="222"/>
      <c r="J388" s="222"/>
      <c r="K388" s="222"/>
      <c r="L388" s="222"/>
      <c r="M388" s="222"/>
      <c r="N388" s="222"/>
      <c r="R388" s="223"/>
    </row>
    <row r="389" spans="1:18" s="191" customFormat="1">
      <c r="A389" s="221"/>
      <c r="B389" s="221"/>
      <c r="C389" s="221"/>
      <c r="D389" s="222"/>
      <c r="E389" s="222"/>
      <c r="F389" s="222"/>
      <c r="G389" s="222"/>
      <c r="H389" s="222"/>
      <c r="I389" s="222"/>
      <c r="J389" s="222"/>
      <c r="K389" s="222"/>
      <c r="L389" s="222"/>
      <c r="M389" s="222"/>
      <c r="N389" s="222"/>
      <c r="R389" s="223"/>
    </row>
    <row r="390" spans="1:18" s="191" customFormat="1">
      <c r="A390" s="221"/>
      <c r="B390" s="221"/>
      <c r="C390" s="221"/>
      <c r="D390" s="222"/>
      <c r="E390" s="222"/>
      <c r="F390" s="222"/>
      <c r="G390" s="222"/>
      <c r="H390" s="222"/>
      <c r="I390" s="222"/>
      <c r="J390" s="222"/>
      <c r="K390" s="222"/>
      <c r="L390" s="222"/>
      <c r="M390" s="222"/>
      <c r="N390" s="222"/>
      <c r="R390" s="223"/>
    </row>
    <row r="391" spans="1:18" s="191" customFormat="1">
      <c r="A391" s="221"/>
      <c r="B391" s="221"/>
      <c r="C391" s="221"/>
      <c r="D391" s="222"/>
      <c r="E391" s="222"/>
      <c r="F391" s="222"/>
      <c r="G391" s="222"/>
      <c r="H391" s="222"/>
      <c r="I391" s="222"/>
      <c r="J391" s="222"/>
      <c r="K391" s="222"/>
      <c r="L391" s="222"/>
      <c r="M391" s="222"/>
      <c r="N391" s="222"/>
      <c r="R391" s="223"/>
    </row>
    <row r="392" spans="1:18" s="191" customFormat="1">
      <c r="A392" s="221"/>
      <c r="B392" s="221"/>
      <c r="C392" s="221"/>
      <c r="D392" s="222"/>
      <c r="E392" s="222"/>
      <c r="F392" s="222"/>
      <c r="G392" s="222"/>
      <c r="H392" s="222"/>
      <c r="I392" s="222"/>
      <c r="J392" s="222"/>
      <c r="K392" s="222"/>
      <c r="L392" s="222"/>
      <c r="M392" s="222"/>
      <c r="N392" s="222"/>
      <c r="R392" s="223"/>
    </row>
    <row r="393" spans="1:18" s="191" customFormat="1">
      <c r="A393" s="221"/>
      <c r="B393" s="221"/>
      <c r="C393" s="221"/>
      <c r="D393" s="222"/>
      <c r="E393" s="222"/>
      <c r="F393" s="222"/>
      <c r="G393" s="222"/>
      <c r="H393" s="222"/>
      <c r="I393" s="222"/>
      <c r="J393" s="222"/>
      <c r="K393" s="222"/>
      <c r="L393" s="222"/>
      <c r="M393" s="222"/>
      <c r="N393" s="222"/>
      <c r="R393" s="223"/>
    </row>
    <row r="394" spans="1:18" s="191" customFormat="1">
      <c r="A394" s="221"/>
      <c r="B394" s="221"/>
      <c r="C394" s="221"/>
      <c r="D394" s="222"/>
      <c r="E394" s="222"/>
      <c r="F394" s="222"/>
      <c r="G394" s="222"/>
      <c r="H394" s="222"/>
      <c r="I394" s="222"/>
      <c r="J394" s="222"/>
      <c r="K394" s="222"/>
      <c r="L394" s="222"/>
      <c r="M394" s="222"/>
      <c r="N394" s="222"/>
      <c r="R394" s="223"/>
    </row>
    <row r="395" spans="1:18" s="191" customFormat="1">
      <c r="A395" s="221"/>
      <c r="B395" s="221"/>
      <c r="C395" s="221"/>
      <c r="D395" s="222"/>
      <c r="E395" s="222"/>
      <c r="F395" s="222"/>
      <c r="G395" s="222"/>
      <c r="H395" s="222"/>
      <c r="I395" s="222"/>
      <c r="J395" s="222"/>
      <c r="K395" s="222"/>
      <c r="L395" s="222"/>
      <c r="M395" s="222"/>
      <c r="N395" s="222"/>
      <c r="R395" s="223"/>
    </row>
    <row r="396" spans="1:18" s="191" customFormat="1">
      <c r="A396" s="221"/>
      <c r="B396" s="221"/>
      <c r="C396" s="221"/>
      <c r="D396" s="222"/>
      <c r="E396" s="222"/>
      <c r="F396" s="222"/>
      <c r="G396" s="222"/>
      <c r="H396" s="222"/>
      <c r="I396" s="222"/>
      <c r="J396" s="222"/>
      <c r="K396" s="222"/>
      <c r="L396" s="222"/>
      <c r="M396" s="222"/>
      <c r="N396" s="222"/>
      <c r="R396" s="223"/>
    </row>
    <row r="397" spans="1:18" s="191" customFormat="1">
      <c r="A397" s="221"/>
      <c r="B397" s="221"/>
      <c r="C397" s="221"/>
      <c r="D397" s="222"/>
      <c r="E397" s="222"/>
      <c r="F397" s="222"/>
      <c r="G397" s="222"/>
      <c r="H397" s="222"/>
      <c r="I397" s="222"/>
      <c r="J397" s="222"/>
      <c r="K397" s="222"/>
      <c r="L397" s="222"/>
      <c r="M397" s="222"/>
      <c r="N397" s="222"/>
      <c r="R397" s="223"/>
    </row>
    <row r="398" spans="1:18" s="191" customFormat="1">
      <c r="A398" s="221"/>
      <c r="B398" s="221"/>
      <c r="C398" s="221"/>
      <c r="D398" s="222"/>
      <c r="E398" s="222"/>
      <c r="F398" s="222"/>
      <c r="G398" s="222"/>
      <c r="H398" s="222"/>
      <c r="I398" s="222"/>
      <c r="J398" s="222"/>
      <c r="K398" s="222"/>
      <c r="L398" s="222"/>
      <c r="M398" s="222"/>
      <c r="N398" s="222"/>
      <c r="R398" s="223"/>
    </row>
    <row r="399" spans="1:18" s="191" customFormat="1">
      <c r="A399" s="221"/>
      <c r="B399" s="221"/>
      <c r="C399" s="221"/>
      <c r="D399" s="222"/>
      <c r="E399" s="222"/>
      <c r="F399" s="222"/>
      <c r="G399" s="222"/>
      <c r="H399" s="222"/>
      <c r="I399" s="222"/>
      <c r="J399" s="222"/>
      <c r="K399" s="222"/>
      <c r="L399" s="222"/>
      <c r="M399" s="222"/>
      <c r="N399" s="222"/>
      <c r="R399" s="223"/>
    </row>
    <row r="400" spans="1:18" s="191" customFormat="1">
      <c r="A400" s="221"/>
      <c r="B400" s="221"/>
      <c r="C400" s="221"/>
      <c r="D400" s="222"/>
      <c r="E400" s="222"/>
      <c r="F400" s="222"/>
      <c r="G400" s="222"/>
      <c r="H400" s="222"/>
      <c r="I400" s="222"/>
      <c r="J400" s="222"/>
      <c r="K400" s="222"/>
      <c r="L400" s="222"/>
      <c r="M400" s="222"/>
      <c r="N400" s="222"/>
      <c r="R400" s="223"/>
    </row>
    <row r="401" spans="1:18" s="191" customFormat="1">
      <c r="A401" s="221"/>
      <c r="B401" s="221"/>
      <c r="C401" s="221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R401" s="223"/>
    </row>
    <row r="402" spans="1:18" s="191" customFormat="1">
      <c r="A402" s="221"/>
      <c r="B402" s="221"/>
      <c r="C402" s="221"/>
      <c r="D402" s="222"/>
      <c r="E402" s="222"/>
      <c r="F402" s="222"/>
      <c r="G402" s="222"/>
      <c r="H402" s="222"/>
      <c r="I402" s="222"/>
      <c r="J402" s="222"/>
      <c r="K402" s="222"/>
      <c r="L402" s="222"/>
      <c r="M402" s="222"/>
      <c r="N402" s="222"/>
      <c r="R402" s="223"/>
    </row>
    <row r="403" spans="1:18" s="191" customFormat="1">
      <c r="A403" s="221"/>
      <c r="B403" s="221"/>
      <c r="C403" s="221"/>
      <c r="D403" s="222"/>
      <c r="E403" s="222"/>
      <c r="F403" s="222"/>
      <c r="G403" s="222"/>
      <c r="H403" s="222"/>
      <c r="I403" s="222"/>
      <c r="J403" s="222"/>
      <c r="K403" s="222"/>
      <c r="L403" s="222"/>
      <c r="M403" s="222"/>
      <c r="N403" s="222"/>
      <c r="R403" s="223"/>
    </row>
    <row r="404" spans="1:18" s="191" customFormat="1">
      <c r="A404" s="221"/>
      <c r="B404" s="221"/>
      <c r="C404" s="221"/>
      <c r="D404" s="222"/>
      <c r="E404" s="222"/>
      <c r="F404" s="222"/>
      <c r="G404" s="222"/>
      <c r="H404" s="222"/>
      <c r="I404" s="222"/>
      <c r="J404" s="222"/>
      <c r="K404" s="222"/>
      <c r="L404" s="222"/>
      <c r="M404" s="222"/>
      <c r="N404" s="222"/>
      <c r="R404" s="223"/>
    </row>
    <row r="405" spans="1:18" s="191" customFormat="1">
      <c r="A405" s="221"/>
      <c r="B405" s="221"/>
      <c r="C405" s="221"/>
      <c r="D405" s="222"/>
      <c r="E405" s="222"/>
      <c r="F405" s="222"/>
      <c r="G405" s="222"/>
      <c r="H405" s="222"/>
      <c r="I405" s="222"/>
      <c r="J405" s="222"/>
      <c r="K405" s="222"/>
      <c r="L405" s="222"/>
      <c r="M405" s="222"/>
      <c r="N405" s="222"/>
      <c r="R405" s="223"/>
    </row>
    <row r="406" spans="1:18" s="191" customFormat="1">
      <c r="A406" s="221"/>
      <c r="B406" s="221"/>
      <c r="C406" s="221"/>
      <c r="D406" s="222"/>
      <c r="E406" s="222"/>
      <c r="F406" s="222"/>
      <c r="G406" s="222"/>
      <c r="H406" s="222"/>
      <c r="I406" s="222"/>
      <c r="J406" s="222"/>
      <c r="K406" s="222"/>
      <c r="L406" s="222"/>
      <c r="M406" s="222"/>
      <c r="N406" s="222"/>
      <c r="R406" s="223"/>
    </row>
    <row r="407" spans="1:18" s="191" customFormat="1">
      <c r="A407" s="221"/>
      <c r="B407" s="221"/>
      <c r="C407" s="221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R407" s="223"/>
    </row>
    <row r="408" spans="1:18" s="191" customFormat="1">
      <c r="A408" s="221"/>
      <c r="B408" s="221"/>
      <c r="C408" s="221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R408" s="223"/>
    </row>
    <row r="409" spans="1:18" s="191" customFormat="1">
      <c r="A409" s="221"/>
      <c r="B409" s="221"/>
      <c r="C409" s="221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R409" s="223"/>
    </row>
    <row r="410" spans="1:18" s="191" customFormat="1">
      <c r="A410" s="221"/>
      <c r="B410" s="221"/>
      <c r="C410" s="221"/>
      <c r="D410" s="222"/>
      <c r="E410" s="222"/>
      <c r="F410" s="222"/>
      <c r="G410" s="222"/>
      <c r="H410" s="222"/>
      <c r="I410" s="222"/>
      <c r="J410" s="222"/>
      <c r="K410" s="222"/>
      <c r="L410" s="222"/>
      <c r="M410" s="222"/>
      <c r="N410" s="222"/>
      <c r="R410" s="223"/>
    </row>
    <row r="411" spans="1:18" s="191" customFormat="1">
      <c r="A411" s="221"/>
      <c r="B411" s="221"/>
      <c r="C411" s="221"/>
      <c r="D411" s="222"/>
      <c r="E411" s="222"/>
      <c r="F411" s="222"/>
      <c r="G411" s="222"/>
      <c r="H411" s="222"/>
      <c r="I411" s="222"/>
      <c r="J411" s="222"/>
      <c r="K411" s="222"/>
      <c r="L411" s="222"/>
      <c r="M411" s="222"/>
      <c r="N411" s="222"/>
      <c r="R411" s="223"/>
    </row>
    <row r="412" spans="1:18" s="191" customFormat="1">
      <c r="A412" s="221"/>
      <c r="B412" s="221"/>
      <c r="C412" s="221"/>
      <c r="D412" s="222"/>
      <c r="E412" s="222"/>
      <c r="F412" s="222"/>
      <c r="G412" s="222"/>
      <c r="H412" s="222"/>
      <c r="I412" s="222"/>
      <c r="J412" s="222"/>
      <c r="K412" s="222"/>
      <c r="L412" s="222"/>
      <c r="M412" s="222"/>
      <c r="N412" s="222"/>
      <c r="R412" s="223"/>
    </row>
    <row r="413" spans="1:18" s="191" customFormat="1">
      <c r="A413" s="221"/>
      <c r="B413" s="221"/>
      <c r="C413" s="221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R413" s="223"/>
    </row>
    <row r="414" spans="1:18" s="191" customFormat="1">
      <c r="A414" s="221"/>
      <c r="B414" s="221"/>
      <c r="C414" s="221"/>
      <c r="D414" s="222"/>
      <c r="E414" s="222"/>
      <c r="F414" s="222"/>
      <c r="G414" s="222"/>
      <c r="H414" s="222"/>
      <c r="I414" s="222"/>
      <c r="J414" s="222"/>
      <c r="K414" s="222"/>
      <c r="L414" s="222"/>
      <c r="M414" s="222"/>
      <c r="N414" s="222"/>
      <c r="R414" s="223"/>
    </row>
    <row r="415" spans="1:18" s="191" customFormat="1">
      <c r="A415" s="221"/>
      <c r="B415" s="221"/>
      <c r="C415" s="221"/>
      <c r="D415" s="222"/>
      <c r="E415" s="222"/>
      <c r="F415" s="222"/>
      <c r="G415" s="222"/>
      <c r="H415" s="222"/>
      <c r="I415" s="222"/>
      <c r="J415" s="222"/>
      <c r="K415" s="222"/>
      <c r="L415" s="222"/>
      <c r="M415" s="222"/>
      <c r="N415" s="222"/>
      <c r="R415" s="223"/>
    </row>
    <row r="416" spans="1:18" s="191" customFormat="1">
      <c r="A416" s="221"/>
      <c r="B416" s="221"/>
      <c r="C416" s="221"/>
      <c r="D416" s="222"/>
      <c r="E416" s="222"/>
      <c r="F416" s="222"/>
      <c r="G416" s="222"/>
      <c r="H416" s="222"/>
      <c r="I416" s="222"/>
      <c r="J416" s="222"/>
      <c r="K416" s="222"/>
      <c r="L416" s="222"/>
      <c r="M416" s="222"/>
      <c r="N416" s="222"/>
      <c r="R416" s="223"/>
    </row>
    <row r="417" spans="1:18" s="191" customFormat="1">
      <c r="A417" s="221"/>
      <c r="B417" s="221"/>
      <c r="C417" s="221"/>
      <c r="D417" s="222"/>
      <c r="E417" s="222"/>
      <c r="F417" s="222"/>
      <c r="G417" s="222"/>
      <c r="H417" s="222"/>
      <c r="I417" s="222"/>
      <c r="J417" s="222"/>
      <c r="K417" s="222"/>
      <c r="L417" s="222"/>
      <c r="M417" s="222"/>
      <c r="N417" s="222"/>
      <c r="R417" s="223"/>
    </row>
    <row r="418" spans="1:18" s="191" customFormat="1">
      <c r="A418" s="221"/>
      <c r="B418" s="221"/>
      <c r="C418" s="221"/>
      <c r="D418" s="222"/>
      <c r="E418" s="222"/>
      <c r="F418" s="222"/>
      <c r="G418" s="222"/>
      <c r="H418" s="222"/>
      <c r="I418" s="222"/>
      <c r="J418" s="222"/>
      <c r="K418" s="222"/>
      <c r="L418" s="222"/>
      <c r="M418" s="222"/>
      <c r="N418" s="222"/>
      <c r="R418" s="223"/>
    </row>
    <row r="419" spans="1:18" s="191" customFormat="1">
      <c r="A419" s="221"/>
      <c r="B419" s="221"/>
      <c r="C419" s="221"/>
      <c r="D419" s="222"/>
      <c r="E419" s="222"/>
      <c r="F419" s="222"/>
      <c r="G419" s="222"/>
      <c r="H419" s="222"/>
      <c r="I419" s="222"/>
      <c r="J419" s="222"/>
      <c r="K419" s="222"/>
      <c r="L419" s="222"/>
      <c r="M419" s="222"/>
      <c r="N419" s="222"/>
      <c r="R419" s="223"/>
    </row>
    <row r="420" spans="1:18" s="191" customFormat="1">
      <c r="A420" s="221"/>
      <c r="B420" s="221"/>
      <c r="C420" s="221"/>
      <c r="D420" s="222"/>
      <c r="E420" s="222"/>
      <c r="F420" s="222"/>
      <c r="G420" s="222"/>
      <c r="H420" s="222"/>
      <c r="I420" s="222"/>
      <c r="J420" s="222"/>
      <c r="K420" s="222"/>
      <c r="L420" s="222"/>
      <c r="M420" s="222"/>
      <c r="N420" s="222"/>
      <c r="R420" s="223"/>
    </row>
    <row r="421" spans="1:18" s="191" customFormat="1">
      <c r="A421" s="221"/>
      <c r="B421" s="221"/>
      <c r="C421" s="221"/>
      <c r="D421" s="222"/>
      <c r="E421" s="222"/>
      <c r="F421" s="222"/>
      <c r="G421" s="222"/>
      <c r="H421" s="222"/>
      <c r="I421" s="222"/>
      <c r="J421" s="222"/>
      <c r="K421" s="222"/>
      <c r="L421" s="222"/>
      <c r="M421" s="222"/>
      <c r="N421" s="222"/>
      <c r="R421" s="223"/>
    </row>
    <row r="422" spans="1:18" s="191" customFormat="1">
      <c r="A422" s="221"/>
      <c r="B422" s="221"/>
      <c r="C422" s="221"/>
      <c r="D422" s="222"/>
      <c r="E422" s="222"/>
      <c r="F422" s="222"/>
      <c r="G422" s="222"/>
      <c r="H422" s="222"/>
      <c r="I422" s="222"/>
      <c r="J422" s="222"/>
      <c r="K422" s="222"/>
      <c r="L422" s="222"/>
      <c r="M422" s="222"/>
      <c r="N422" s="222"/>
      <c r="R422" s="223"/>
    </row>
    <row r="423" spans="1:18" s="191" customFormat="1">
      <c r="A423" s="221"/>
      <c r="B423" s="221"/>
      <c r="C423" s="221"/>
      <c r="D423" s="222"/>
      <c r="E423" s="222"/>
      <c r="F423" s="222"/>
      <c r="G423" s="222"/>
      <c r="H423" s="222"/>
      <c r="I423" s="222"/>
      <c r="J423" s="222"/>
      <c r="K423" s="222"/>
      <c r="L423" s="222"/>
      <c r="M423" s="222"/>
      <c r="N423" s="222"/>
      <c r="R423" s="223"/>
    </row>
    <row r="424" spans="1:18" s="191" customFormat="1">
      <c r="A424" s="221"/>
      <c r="B424" s="221"/>
      <c r="C424" s="221"/>
      <c r="D424" s="222"/>
      <c r="E424" s="222"/>
      <c r="F424" s="222"/>
      <c r="G424" s="222"/>
      <c r="H424" s="222"/>
      <c r="I424" s="222"/>
      <c r="J424" s="222"/>
      <c r="K424" s="222"/>
      <c r="L424" s="222"/>
      <c r="M424" s="222"/>
      <c r="N424" s="222"/>
      <c r="R424" s="223"/>
    </row>
    <row r="425" spans="1:18" s="191" customFormat="1">
      <c r="A425" s="221"/>
      <c r="B425" s="221"/>
      <c r="C425" s="221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R425" s="223"/>
    </row>
    <row r="426" spans="1:18" s="191" customFormat="1">
      <c r="A426" s="221"/>
      <c r="B426" s="221"/>
      <c r="C426" s="221"/>
      <c r="D426" s="222"/>
      <c r="E426" s="222"/>
      <c r="F426" s="222"/>
      <c r="G426" s="222"/>
      <c r="H426" s="222"/>
      <c r="I426" s="222"/>
      <c r="J426" s="222"/>
      <c r="K426" s="222"/>
      <c r="L426" s="222"/>
      <c r="M426" s="222"/>
      <c r="N426" s="222"/>
      <c r="R426" s="223"/>
    </row>
    <row r="427" spans="1:18" s="191" customFormat="1">
      <c r="A427" s="221"/>
      <c r="B427" s="221"/>
      <c r="C427" s="221"/>
      <c r="D427" s="222"/>
      <c r="E427" s="222"/>
      <c r="F427" s="222"/>
      <c r="G427" s="222"/>
      <c r="H427" s="222"/>
      <c r="I427" s="222"/>
      <c r="J427" s="222"/>
      <c r="K427" s="222"/>
      <c r="L427" s="222"/>
      <c r="M427" s="222"/>
      <c r="N427" s="222"/>
      <c r="R427" s="223"/>
    </row>
    <row r="428" spans="1:18" s="191" customFormat="1">
      <c r="A428" s="221"/>
      <c r="B428" s="221"/>
      <c r="C428" s="221"/>
      <c r="D428" s="222"/>
      <c r="E428" s="222"/>
      <c r="F428" s="222"/>
      <c r="G428" s="222"/>
      <c r="H428" s="222"/>
      <c r="I428" s="222"/>
      <c r="J428" s="222"/>
      <c r="K428" s="222"/>
      <c r="L428" s="222"/>
      <c r="M428" s="222"/>
      <c r="N428" s="222"/>
      <c r="R428" s="223"/>
    </row>
    <row r="429" spans="1:18" s="191" customFormat="1">
      <c r="A429" s="221"/>
      <c r="B429" s="221"/>
      <c r="C429" s="221"/>
      <c r="D429" s="222"/>
      <c r="E429" s="222"/>
      <c r="F429" s="222"/>
      <c r="G429" s="222"/>
      <c r="H429" s="222"/>
      <c r="I429" s="222"/>
      <c r="J429" s="222"/>
      <c r="K429" s="222"/>
      <c r="L429" s="222"/>
      <c r="M429" s="222"/>
      <c r="N429" s="222"/>
      <c r="R429" s="223"/>
    </row>
    <row r="430" spans="1:18" s="191" customFormat="1">
      <c r="A430" s="221"/>
      <c r="B430" s="221"/>
      <c r="C430" s="221"/>
      <c r="D430" s="222"/>
      <c r="E430" s="222"/>
      <c r="F430" s="222"/>
      <c r="G430" s="222"/>
      <c r="H430" s="222"/>
      <c r="I430" s="222"/>
      <c r="J430" s="222"/>
      <c r="K430" s="222"/>
      <c r="L430" s="222"/>
      <c r="M430" s="222"/>
      <c r="N430" s="222"/>
      <c r="R430" s="223"/>
    </row>
    <row r="431" spans="1:18" s="191" customFormat="1">
      <c r="A431" s="221"/>
      <c r="B431" s="221"/>
      <c r="C431" s="221"/>
      <c r="D431" s="222"/>
      <c r="E431" s="222"/>
      <c r="F431" s="222"/>
      <c r="G431" s="222"/>
      <c r="H431" s="222"/>
      <c r="I431" s="222"/>
      <c r="J431" s="222"/>
      <c r="K431" s="222"/>
      <c r="L431" s="222"/>
      <c r="M431" s="222"/>
      <c r="N431" s="222"/>
      <c r="R431" s="223"/>
    </row>
    <row r="432" spans="1:18" s="191" customFormat="1">
      <c r="A432" s="221"/>
      <c r="B432" s="221"/>
      <c r="C432" s="221"/>
      <c r="D432" s="222"/>
      <c r="E432" s="222"/>
      <c r="F432" s="222"/>
      <c r="G432" s="222"/>
      <c r="H432" s="222"/>
      <c r="I432" s="222"/>
      <c r="J432" s="222"/>
      <c r="K432" s="222"/>
      <c r="L432" s="222"/>
      <c r="M432" s="222"/>
      <c r="N432" s="222"/>
      <c r="R432" s="223"/>
    </row>
    <row r="433" spans="1:18" s="191" customFormat="1">
      <c r="A433" s="221"/>
      <c r="B433" s="221"/>
      <c r="C433" s="221"/>
      <c r="D433" s="222"/>
      <c r="E433" s="222"/>
      <c r="F433" s="222"/>
      <c r="G433" s="222"/>
      <c r="H433" s="222"/>
      <c r="I433" s="222"/>
      <c r="J433" s="222"/>
      <c r="K433" s="222"/>
      <c r="L433" s="222"/>
      <c r="M433" s="222"/>
      <c r="N433" s="222"/>
      <c r="R433" s="223"/>
    </row>
    <row r="434" spans="1:18" s="191" customFormat="1">
      <c r="A434" s="221"/>
      <c r="B434" s="221"/>
      <c r="C434" s="221"/>
      <c r="D434" s="222"/>
      <c r="E434" s="222"/>
      <c r="F434" s="222"/>
      <c r="G434" s="222"/>
      <c r="H434" s="222"/>
      <c r="I434" s="222"/>
      <c r="J434" s="222"/>
      <c r="K434" s="222"/>
      <c r="L434" s="222"/>
      <c r="M434" s="222"/>
      <c r="N434" s="222"/>
      <c r="R434" s="223"/>
    </row>
    <row r="435" spans="1:18" s="191" customFormat="1">
      <c r="A435" s="221"/>
      <c r="B435" s="221"/>
      <c r="C435" s="221"/>
      <c r="D435" s="222"/>
      <c r="E435" s="222"/>
      <c r="F435" s="222"/>
      <c r="G435" s="222"/>
      <c r="H435" s="222"/>
      <c r="I435" s="222"/>
      <c r="J435" s="222"/>
      <c r="K435" s="222"/>
      <c r="L435" s="222"/>
      <c r="M435" s="222"/>
      <c r="N435" s="222"/>
      <c r="R435" s="223"/>
    </row>
    <row r="436" spans="1:18" s="191" customFormat="1">
      <c r="A436" s="221"/>
      <c r="B436" s="221"/>
      <c r="C436" s="221"/>
      <c r="D436" s="222"/>
      <c r="E436" s="222"/>
      <c r="F436" s="222"/>
      <c r="G436" s="222"/>
      <c r="H436" s="222"/>
      <c r="I436" s="222"/>
      <c r="J436" s="222"/>
      <c r="K436" s="222"/>
      <c r="L436" s="222"/>
      <c r="M436" s="222"/>
      <c r="N436" s="222"/>
      <c r="R436" s="223"/>
    </row>
    <row r="437" spans="1:18" s="191" customFormat="1">
      <c r="A437" s="221"/>
      <c r="B437" s="221"/>
      <c r="C437" s="221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R437" s="223"/>
    </row>
    <row r="438" spans="1:18" s="191" customFormat="1">
      <c r="A438" s="221"/>
      <c r="B438" s="221"/>
      <c r="C438" s="221"/>
      <c r="D438" s="222"/>
      <c r="E438" s="222"/>
      <c r="F438" s="222"/>
      <c r="G438" s="222"/>
      <c r="H438" s="222"/>
      <c r="I438" s="222"/>
      <c r="J438" s="222"/>
      <c r="K438" s="222"/>
      <c r="L438" s="222"/>
      <c r="M438" s="222"/>
      <c r="N438" s="222"/>
      <c r="R438" s="223"/>
    </row>
    <row r="439" spans="1:18" s="191" customFormat="1">
      <c r="A439" s="221"/>
      <c r="B439" s="221"/>
      <c r="C439" s="221"/>
      <c r="D439" s="222"/>
      <c r="E439" s="222"/>
      <c r="F439" s="222"/>
      <c r="G439" s="222"/>
      <c r="H439" s="222"/>
      <c r="I439" s="222"/>
      <c r="J439" s="222"/>
      <c r="K439" s="222"/>
      <c r="L439" s="222"/>
      <c r="M439" s="222"/>
      <c r="N439" s="222"/>
      <c r="R439" s="223"/>
    </row>
    <row r="440" spans="1:18" s="191" customFormat="1">
      <c r="A440" s="221"/>
      <c r="B440" s="221"/>
      <c r="C440" s="221"/>
      <c r="D440" s="222"/>
      <c r="E440" s="222"/>
      <c r="F440" s="222"/>
      <c r="G440" s="222"/>
      <c r="H440" s="222"/>
      <c r="I440" s="222"/>
      <c r="J440" s="222"/>
      <c r="K440" s="222"/>
      <c r="L440" s="222"/>
      <c r="M440" s="222"/>
      <c r="N440" s="222"/>
      <c r="R440" s="223"/>
    </row>
    <row r="441" spans="1:18" s="191" customFormat="1">
      <c r="A441" s="221"/>
      <c r="B441" s="221"/>
      <c r="C441" s="221"/>
      <c r="D441" s="222"/>
      <c r="E441" s="222"/>
      <c r="F441" s="222"/>
      <c r="G441" s="222"/>
      <c r="H441" s="222"/>
      <c r="I441" s="222"/>
      <c r="J441" s="222"/>
      <c r="K441" s="222"/>
      <c r="L441" s="222"/>
      <c r="M441" s="222"/>
      <c r="N441" s="222"/>
      <c r="R441" s="223"/>
    </row>
    <row r="442" spans="1:18" s="191" customFormat="1">
      <c r="A442" s="221"/>
      <c r="B442" s="221"/>
      <c r="C442" s="221"/>
      <c r="D442" s="222"/>
      <c r="E442" s="222"/>
      <c r="F442" s="222"/>
      <c r="G442" s="222"/>
      <c r="H442" s="222"/>
      <c r="I442" s="222"/>
      <c r="J442" s="222"/>
      <c r="K442" s="222"/>
      <c r="L442" s="222"/>
      <c r="M442" s="222"/>
      <c r="N442" s="222"/>
      <c r="R442" s="223"/>
    </row>
    <row r="443" spans="1:18" s="191" customFormat="1">
      <c r="A443" s="221"/>
      <c r="B443" s="221"/>
      <c r="C443" s="221"/>
      <c r="D443" s="222"/>
      <c r="E443" s="222"/>
      <c r="F443" s="222"/>
      <c r="G443" s="222"/>
      <c r="H443" s="222"/>
      <c r="I443" s="222"/>
      <c r="J443" s="222"/>
      <c r="K443" s="222"/>
      <c r="L443" s="222"/>
      <c r="M443" s="222"/>
      <c r="N443" s="222"/>
      <c r="R443" s="223"/>
    </row>
    <row r="444" spans="1:18" s="191" customFormat="1">
      <c r="A444" s="221"/>
      <c r="B444" s="221"/>
      <c r="C444" s="221"/>
      <c r="D444" s="222"/>
      <c r="E444" s="222"/>
      <c r="F444" s="222"/>
      <c r="G444" s="222"/>
      <c r="H444" s="222"/>
      <c r="I444" s="222"/>
      <c r="J444" s="222"/>
      <c r="K444" s="222"/>
      <c r="L444" s="222"/>
      <c r="M444" s="222"/>
      <c r="N444" s="222"/>
      <c r="R444" s="223"/>
    </row>
    <row r="445" spans="1:18" s="191" customFormat="1">
      <c r="A445" s="221"/>
      <c r="B445" s="221"/>
      <c r="C445" s="221"/>
      <c r="D445" s="222"/>
      <c r="E445" s="222"/>
      <c r="F445" s="222"/>
      <c r="G445" s="222"/>
      <c r="H445" s="222"/>
      <c r="I445" s="222"/>
      <c r="J445" s="222"/>
      <c r="K445" s="222"/>
      <c r="L445" s="222"/>
      <c r="M445" s="222"/>
      <c r="N445" s="222"/>
      <c r="R445" s="223"/>
    </row>
    <row r="446" spans="1:18" s="191" customFormat="1">
      <c r="A446" s="221"/>
      <c r="B446" s="221"/>
      <c r="C446" s="221"/>
      <c r="D446" s="222"/>
      <c r="E446" s="222"/>
      <c r="F446" s="222"/>
      <c r="G446" s="222"/>
      <c r="H446" s="222"/>
      <c r="I446" s="222"/>
      <c r="J446" s="222"/>
      <c r="K446" s="222"/>
      <c r="L446" s="222"/>
      <c r="M446" s="222"/>
      <c r="N446" s="222"/>
      <c r="R446" s="223"/>
    </row>
    <row r="447" spans="1:18" s="191" customFormat="1">
      <c r="A447" s="221"/>
      <c r="B447" s="221"/>
      <c r="C447" s="221"/>
      <c r="D447" s="222"/>
      <c r="E447" s="222"/>
      <c r="F447" s="222"/>
      <c r="G447" s="222"/>
      <c r="H447" s="222"/>
      <c r="I447" s="222"/>
      <c r="J447" s="222"/>
      <c r="K447" s="222"/>
      <c r="L447" s="222"/>
      <c r="M447" s="222"/>
      <c r="N447" s="222"/>
      <c r="R447" s="223"/>
    </row>
    <row r="448" spans="1:18" s="191" customFormat="1">
      <c r="A448" s="221"/>
      <c r="B448" s="221"/>
      <c r="C448" s="221"/>
      <c r="D448" s="222"/>
      <c r="E448" s="222"/>
      <c r="F448" s="222"/>
      <c r="G448" s="222"/>
      <c r="H448" s="222"/>
      <c r="I448" s="222"/>
      <c r="J448" s="222"/>
      <c r="K448" s="222"/>
      <c r="L448" s="222"/>
      <c r="M448" s="222"/>
      <c r="N448" s="222"/>
      <c r="R448" s="223"/>
    </row>
    <row r="449" spans="1:18" s="191" customFormat="1">
      <c r="A449" s="221"/>
      <c r="B449" s="221"/>
      <c r="C449" s="221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R449" s="223"/>
    </row>
    <row r="450" spans="1:18" s="191" customFormat="1">
      <c r="A450" s="221"/>
      <c r="B450" s="221"/>
      <c r="C450" s="221"/>
      <c r="D450" s="222"/>
      <c r="E450" s="222"/>
      <c r="F450" s="222"/>
      <c r="G450" s="222"/>
      <c r="H450" s="222"/>
      <c r="I450" s="222"/>
      <c r="J450" s="222"/>
      <c r="K450" s="222"/>
      <c r="L450" s="222"/>
      <c r="M450" s="222"/>
      <c r="N450" s="222"/>
      <c r="R450" s="223"/>
    </row>
    <row r="451" spans="1:18" s="191" customFormat="1">
      <c r="A451" s="221"/>
      <c r="B451" s="221"/>
      <c r="C451" s="221"/>
      <c r="D451" s="222"/>
      <c r="E451" s="222"/>
      <c r="F451" s="222"/>
      <c r="G451" s="222"/>
      <c r="H451" s="222"/>
      <c r="I451" s="222"/>
      <c r="J451" s="222"/>
      <c r="K451" s="222"/>
      <c r="L451" s="222"/>
      <c r="M451" s="222"/>
      <c r="N451" s="222"/>
      <c r="R451" s="223"/>
    </row>
    <row r="452" spans="1:18" s="191" customFormat="1">
      <c r="A452" s="221"/>
      <c r="B452" s="221"/>
      <c r="C452" s="221"/>
      <c r="D452" s="222"/>
      <c r="E452" s="222"/>
      <c r="F452" s="222"/>
      <c r="G452" s="222"/>
      <c r="H452" s="222"/>
      <c r="I452" s="222"/>
      <c r="J452" s="222"/>
      <c r="K452" s="222"/>
      <c r="L452" s="222"/>
      <c r="M452" s="222"/>
      <c r="N452" s="222"/>
      <c r="R452" s="223"/>
    </row>
    <row r="453" spans="1:18" s="191" customFormat="1">
      <c r="A453" s="221"/>
      <c r="B453" s="221"/>
      <c r="C453" s="221"/>
      <c r="D453" s="222"/>
      <c r="E453" s="222"/>
      <c r="F453" s="222"/>
      <c r="G453" s="222"/>
      <c r="H453" s="222"/>
      <c r="I453" s="222"/>
      <c r="J453" s="222"/>
      <c r="K453" s="222"/>
      <c r="L453" s="222"/>
      <c r="M453" s="222"/>
      <c r="N453" s="222"/>
      <c r="R453" s="223"/>
    </row>
    <row r="454" spans="1:18" s="191" customFormat="1">
      <c r="A454" s="221"/>
      <c r="B454" s="221"/>
      <c r="C454" s="221"/>
      <c r="D454" s="222"/>
      <c r="E454" s="222"/>
      <c r="F454" s="222"/>
      <c r="G454" s="222"/>
      <c r="H454" s="222"/>
      <c r="I454" s="222"/>
      <c r="J454" s="222"/>
      <c r="K454" s="222"/>
      <c r="L454" s="222"/>
      <c r="M454" s="222"/>
      <c r="N454" s="222"/>
      <c r="R454" s="223"/>
    </row>
    <row r="455" spans="1:18" s="191" customFormat="1">
      <c r="A455" s="221"/>
      <c r="B455" s="221"/>
      <c r="C455" s="221"/>
      <c r="D455" s="222"/>
      <c r="E455" s="222"/>
      <c r="F455" s="222"/>
      <c r="G455" s="222"/>
      <c r="H455" s="222"/>
      <c r="I455" s="222"/>
      <c r="J455" s="222"/>
      <c r="K455" s="222"/>
      <c r="L455" s="222"/>
      <c r="M455" s="222"/>
      <c r="N455" s="222"/>
      <c r="R455" s="223"/>
    </row>
    <row r="456" spans="1:18" s="191" customFormat="1">
      <c r="A456" s="221"/>
      <c r="B456" s="221"/>
      <c r="C456" s="221"/>
      <c r="D456" s="222"/>
      <c r="E456" s="222"/>
      <c r="F456" s="222"/>
      <c r="G456" s="222"/>
      <c r="H456" s="222"/>
      <c r="I456" s="222"/>
      <c r="J456" s="222"/>
      <c r="K456" s="222"/>
      <c r="L456" s="222"/>
      <c r="M456" s="222"/>
      <c r="N456" s="222"/>
      <c r="R456" s="223"/>
    </row>
    <row r="457" spans="1:18" s="191" customFormat="1">
      <c r="A457" s="221"/>
      <c r="B457" s="221"/>
      <c r="C457" s="221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R457" s="223"/>
    </row>
    <row r="458" spans="1:18" s="191" customFormat="1">
      <c r="A458" s="221"/>
      <c r="B458" s="221"/>
      <c r="C458" s="221"/>
      <c r="D458" s="222"/>
      <c r="E458" s="222"/>
      <c r="F458" s="222"/>
      <c r="G458" s="222"/>
      <c r="H458" s="222"/>
      <c r="I458" s="222"/>
      <c r="J458" s="222"/>
      <c r="K458" s="222"/>
      <c r="L458" s="222"/>
      <c r="M458" s="222"/>
      <c r="N458" s="222"/>
      <c r="R458" s="223"/>
    </row>
    <row r="459" spans="1:18" s="191" customFormat="1">
      <c r="A459" s="221"/>
      <c r="B459" s="221"/>
      <c r="C459" s="221"/>
      <c r="D459" s="222"/>
      <c r="E459" s="222"/>
      <c r="F459" s="222"/>
      <c r="G459" s="222"/>
      <c r="H459" s="222"/>
      <c r="I459" s="222"/>
      <c r="J459" s="222"/>
      <c r="K459" s="222"/>
      <c r="L459" s="222"/>
      <c r="M459" s="222"/>
      <c r="N459" s="222"/>
      <c r="R459" s="223"/>
    </row>
    <row r="460" spans="1:18" s="191" customFormat="1">
      <c r="A460" s="221"/>
      <c r="B460" s="221"/>
      <c r="C460" s="221"/>
      <c r="D460" s="222"/>
      <c r="E460" s="222"/>
      <c r="F460" s="222"/>
      <c r="G460" s="222"/>
      <c r="H460" s="222"/>
      <c r="I460" s="222"/>
      <c r="J460" s="222"/>
      <c r="K460" s="222"/>
      <c r="L460" s="222"/>
      <c r="M460" s="222"/>
      <c r="N460" s="222"/>
      <c r="R460" s="223"/>
    </row>
    <row r="461" spans="1:18" s="191" customFormat="1">
      <c r="A461" s="221"/>
      <c r="B461" s="221"/>
      <c r="C461" s="221"/>
      <c r="D461" s="222"/>
      <c r="E461" s="222"/>
      <c r="F461" s="222"/>
      <c r="G461" s="222"/>
      <c r="H461" s="222"/>
      <c r="I461" s="222"/>
      <c r="J461" s="222"/>
      <c r="K461" s="222"/>
      <c r="L461" s="222"/>
      <c r="M461" s="222"/>
      <c r="N461" s="222"/>
      <c r="R461" s="223"/>
    </row>
    <row r="462" spans="1:18" s="191" customFormat="1">
      <c r="A462" s="221"/>
      <c r="B462" s="221"/>
      <c r="C462" s="221"/>
      <c r="D462" s="222"/>
      <c r="E462" s="222"/>
      <c r="F462" s="222"/>
      <c r="G462" s="222"/>
      <c r="H462" s="222"/>
      <c r="I462" s="222"/>
      <c r="J462" s="222"/>
      <c r="K462" s="222"/>
      <c r="L462" s="222"/>
      <c r="M462" s="222"/>
      <c r="N462" s="222"/>
      <c r="R462" s="223"/>
    </row>
    <row r="463" spans="1:18" s="191" customFormat="1">
      <c r="A463" s="221"/>
      <c r="B463" s="221"/>
      <c r="C463" s="221"/>
      <c r="D463" s="222"/>
      <c r="E463" s="222"/>
      <c r="F463" s="222"/>
      <c r="G463" s="222"/>
      <c r="H463" s="222"/>
      <c r="I463" s="222"/>
      <c r="J463" s="222"/>
      <c r="K463" s="222"/>
      <c r="L463" s="222"/>
      <c r="M463" s="222"/>
      <c r="N463" s="222"/>
      <c r="R463" s="223"/>
    </row>
    <row r="464" spans="1:18" s="191" customFormat="1">
      <c r="A464" s="221"/>
      <c r="B464" s="221"/>
      <c r="C464" s="221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2"/>
      <c r="R464" s="223"/>
    </row>
    <row r="465" spans="1:18" s="191" customFormat="1">
      <c r="A465" s="221"/>
      <c r="B465" s="221"/>
      <c r="C465" s="221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2"/>
      <c r="R465" s="223"/>
    </row>
    <row r="466" spans="1:18" s="191" customFormat="1">
      <c r="A466" s="221"/>
      <c r="B466" s="221"/>
      <c r="C466" s="221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2"/>
      <c r="R466" s="223"/>
    </row>
    <row r="467" spans="1:18" s="191" customFormat="1">
      <c r="A467" s="221"/>
      <c r="B467" s="221"/>
      <c r="C467" s="221"/>
      <c r="D467" s="222"/>
      <c r="E467" s="222"/>
      <c r="F467" s="222"/>
      <c r="G467" s="222"/>
      <c r="H467" s="222"/>
      <c r="I467" s="222"/>
      <c r="J467" s="222"/>
      <c r="K467" s="222"/>
      <c r="L467" s="222"/>
      <c r="M467" s="222"/>
      <c r="N467" s="222"/>
      <c r="R467" s="223"/>
    </row>
    <row r="468" spans="1:18" s="191" customFormat="1">
      <c r="A468" s="221"/>
      <c r="B468" s="221"/>
      <c r="C468" s="221"/>
      <c r="D468" s="222"/>
      <c r="E468" s="222"/>
      <c r="F468" s="222"/>
      <c r="G468" s="222"/>
      <c r="H468" s="222"/>
      <c r="I468" s="222"/>
      <c r="J468" s="222"/>
      <c r="K468" s="222"/>
      <c r="L468" s="222"/>
      <c r="M468" s="222"/>
      <c r="N468" s="222"/>
      <c r="R468" s="223"/>
    </row>
    <row r="469" spans="1:18" s="191" customFormat="1">
      <c r="A469" s="221"/>
      <c r="B469" s="221"/>
      <c r="C469" s="221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R469" s="223"/>
    </row>
    <row r="470" spans="1:18" s="191" customFormat="1">
      <c r="A470" s="221"/>
      <c r="B470" s="221"/>
      <c r="C470" s="221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R470" s="223"/>
    </row>
    <row r="471" spans="1:18" s="191" customFormat="1">
      <c r="A471" s="221"/>
      <c r="B471" s="221"/>
      <c r="C471" s="221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R471" s="223"/>
    </row>
    <row r="472" spans="1:18" s="191" customFormat="1">
      <c r="A472" s="221"/>
      <c r="B472" s="221"/>
      <c r="C472" s="221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R472" s="223"/>
    </row>
    <row r="473" spans="1:18" s="191" customFormat="1">
      <c r="A473" s="221"/>
      <c r="B473" s="221"/>
      <c r="C473" s="221"/>
      <c r="D473" s="222"/>
      <c r="E473" s="222"/>
      <c r="F473" s="222"/>
      <c r="G473" s="222"/>
      <c r="H473" s="222"/>
      <c r="I473" s="222"/>
      <c r="J473" s="222"/>
      <c r="K473" s="222"/>
      <c r="L473" s="222"/>
      <c r="M473" s="222"/>
      <c r="N473" s="222"/>
      <c r="R473" s="223"/>
    </row>
    <row r="474" spans="1:18" s="191" customFormat="1">
      <c r="A474" s="221"/>
      <c r="B474" s="221"/>
      <c r="C474" s="221"/>
      <c r="D474" s="222"/>
      <c r="E474" s="222"/>
      <c r="F474" s="222"/>
      <c r="G474" s="222"/>
      <c r="H474" s="222"/>
      <c r="I474" s="222"/>
      <c r="J474" s="222"/>
      <c r="K474" s="222"/>
      <c r="L474" s="222"/>
      <c r="M474" s="222"/>
      <c r="N474" s="222"/>
      <c r="R474" s="223"/>
    </row>
    <row r="475" spans="1:18" s="191" customFormat="1">
      <c r="A475" s="221"/>
      <c r="B475" s="221"/>
      <c r="C475" s="221"/>
      <c r="D475" s="222"/>
      <c r="E475" s="222"/>
      <c r="F475" s="222"/>
      <c r="G475" s="222"/>
      <c r="H475" s="222"/>
      <c r="I475" s="222"/>
      <c r="J475" s="222"/>
      <c r="K475" s="222"/>
      <c r="L475" s="222"/>
      <c r="M475" s="222"/>
      <c r="N475" s="222"/>
      <c r="R475" s="223"/>
    </row>
    <row r="476" spans="1:18" s="191" customFormat="1">
      <c r="A476" s="221"/>
      <c r="B476" s="221"/>
      <c r="C476" s="221"/>
      <c r="D476" s="222"/>
      <c r="E476" s="222"/>
      <c r="F476" s="222"/>
      <c r="G476" s="222"/>
      <c r="H476" s="222"/>
      <c r="I476" s="222"/>
      <c r="J476" s="222"/>
      <c r="K476" s="222"/>
      <c r="L476" s="222"/>
      <c r="M476" s="222"/>
      <c r="N476" s="222"/>
      <c r="R476" s="223"/>
    </row>
    <row r="477" spans="1:18" s="191" customFormat="1">
      <c r="A477" s="221"/>
      <c r="B477" s="221"/>
      <c r="C477" s="221"/>
      <c r="D477" s="222"/>
      <c r="E477" s="222"/>
      <c r="F477" s="222"/>
      <c r="G477" s="222"/>
      <c r="H477" s="222"/>
      <c r="I477" s="222"/>
      <c r="J477" s="222"/>
      <c r="K477" s="222"/>
      <c r="L477" s="222"/>
      <c r="M477" s="222"/>
      <c r="N477" s="222"/>
      <c r="R477" s="223"/>
    </row>
    <row r="478" spans="1:18" s="191" customFormat="1">
      <c r="A478" s="221"/>
      <c r="B478" s="221"/>
      <c r="C478" s="221"/>
      <c r="D478" s="222"/>
      <c r="E478" s="222"/>
      <c r="F478" s="222"/>
      <c r="G478" s="222"/>
      <c r="H478" s="222"/>
      <c r="I478" s="222"/>
      <c r="J478" s="222"/>
      <c r="K478" s="222"/>
      <c r="L478" s="222"/>
      <c r="M478" s="222"/>
      <c r="N478" s="222"/>
      <c r="R478" s="223"/>
    </row>
    <row r="479" spans="1:18" s="191" customFormat="1">
      <c r="A479" s="221"/>
      <c r="B479" s="221"/>
      <c r="C479" s="221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2"/>
      <c r="R479" s="223"/>
    </row>
    <row r="480" spans="1:18" s="191" customFormat="1">
      <c r="A480" s="221"/>
      <c r="B480" s="221"/>
      <c r="C480" s="221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2"/>
      <c r="R480" s="223"/>
    </row>
    <row r="481" spans="1:18" s="191" customFormat="1">
      <c r="A481" s="221"/>
      <c r="B481" s="221"/>
      <c r="C481" s="221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2"/>
      <c r="R481" s="223"/>
    </row>
    <row r="482" spans="1:18" s="191" customFormat="1">
      <c r="A482" s="221"/>
      <c r="B482" s="221"/>
      <c r="C482" s="221"/>
      <c r="D482" s="222"/>
      <c r="E482" s="222"/>
      <c r="F482" s="222"/>
      <c r="G482" s="222"/>
      <c r="H482" s="222"/>
      <c r="I482" s="222"/>
      <c r="J482" s="222"/>
      <c r="K482" s="222"/>
      <c r="L482" s="222"/>
      <c r="M482" s="222"/>
      <c r="N482" s="222"/>
      <c r="R482" s="223"/>
    </row>
    <row r="483" spans="1:18" s="191" customFormat="1">
      <c r="A483" s="221"/>
      <c r="B483" s="221"/>
      <c r="C483" s="221"/>
      <c r="D483" s="222"/>
      <c r="E483" s="222"/>
      <c r="F483" s="222"/>
      <c r="G483" s="222"/>
      <c r="H483" s="222"/>
      <c r="I483" s="222"/>
      <c r="J483" s="222"/>
      <c r="K483" s="222"/>
      <c r="L483" s="222"/>
      <c r="M483" s="222"/>
      <c r="N483" s="222"/>
      <c r="R483" s="223"/>
    </row>
    <row r="484" spans="1:18" s="191" customFormat="1">
      <c r="A484" s="221"/>
      <c r="B484" s="221"/>
      <c r="C484" s="221"/>
      <c r="D484" s="222"/>
      <c r="E484" s="222"/>
      <c r="F484" s="222"/>
      <c r="G484" s="222"/>
      <c r="H484" s="222"/>
      <c r="I484" s="222"/>
      <c r="J484" s="222"/>
      <c r="K484" s="222"/>
      <c r="L484" s="222"/>
      <c r="M484" s="222"/>
      <c r="N484" s="222"/>
      <c r="R484" s="223"/>
    </row>
    <row r="485" spans="1:18" s="191" customFormat="1">
      <c r="A485" s="221"/>
      <c r="B485" s="221"/>
      <c r="C485" s="221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R485" s="223"/>
    </row>
    <row r="486" spans="1:18" s="191" customFormat="1">
      <c r="A486" s="221"/>
      <c r="B486" s="221"/>
      <c r="C486" s="221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R486" s="223"/>
    </row>
    <row r="487" spans="1:18" s="191" customFormat="1">
      <c r="A487" s="221"/>
      <c r="B487" s="221"/>
      <c r="C487" s="221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R487" s="223"/>
    </row>
    <row r="488" spans="1:18" s="191" customFormat="1">
      <c r="A488" s="221"/>
      <c r="B488" s="221"/>
      <c r="C488" s="221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R488" s="223"/>
    </row>
    <row r="489" spans="1:18" s="191" customFormat="1">
      <c r="A489" s="221"/>
      <c r="B489" s="221"/>
      <c r="C489" s="221"/>
      <c r="D489" s="222"/>
      <c r="E489" s="222"/>
      <c r="F489" s="222"/>
      <c r="G489" s="222"/>
      <c r="H489" s="222"/>
      <c r="I489" s="222"/>
      <c r="J489" s="222"/>
      <c r="K489" s="222"/>
      <c r="L489" s="222"/>
      <c r="M489" s="222"/>
      <c r="N489" s="222"/>
      <c r="R489" s="223"/>
    </row>
    <row r="490" spans="1:18" s="191" customFormat="1">
      <c r="A490" s="221"/>
      <c r="B490" s="221"/>
      <c r="C490" s="221"/>
      <c r="D490" s="222"/>
      <c r="E490" s="222"/>
      <c r="F490" s="222"/>
      <c r="G490" s="222"/>
      <c r="H490" s="222"/>
      <c r="I490" s="222"/>
      <c r="J490" s="222"/>
      <c r="K490" s="222"/>
      <c r="L490" s="222"/>
      <c r="M490" s="222"/>
      <c r="N490" s="222"/>
      <c r="R490" s="223"/>
    </row>
    <row r="491" spans="1:18" s="191" customFormat="1">
      <c r="A491" s="221"/>
      <c r="B491" s="221"/>
      <c r="C491" s="221"/>
      <c r="D491" s="222"/>
      <c r="E491" s="222"/>
      <c r="F491" s="222"/>
      <c r="G491" s="222"/>
      <c r="H491" s="222"/>
      <c r="I491" s="222"/>
      <c r="J491" s="222"/>
      <c r="K491" s="222"/>
      <c r="L491" s="222"/>
      <c r="M491" s="222"/>
      <c r="N491" s="222"/>
      <c r="R491" s="223"/>
    </row>
    <row r="492" spans="1:18" s="191" customFormat="1">
      <c r="A492" s="221"/>
      <c r="B492" s="221"/>
      <c r="C492" s="221"/>
      <c r="D492" s="222"/>
      <c r="E492" s="222"/>
      <c r="F492" s="222"/>
      <c r="G492" s="222"/>
      <c r="H492" s="222"/>
      <c r="I492" s="222"/>
      <c r="J492" s="222"/>
      <c r="K492" s="222"/>
      <c r="L492" s="222"/>
      <c r="M492" s="222"/>
      <c r="N492" s="222"/>
      <c r="R492" s="223"/>
    </row>
    <row r="493" spans="1:18" s="191" customFormat="1">
      <c r="A493" s="221"/>
      <c r="B493" s="221"/>
      <c r="C493" s="221"/>
      <c r="D493" s="222"/>
      <c r="E493" s="222"/>
      <c r="F493" s="222"/>
      <c r="G493" s="222"/>
      <c r="H493" s="222"/>
      <c r="I493" s="222"/>
      <c r="J493" s="222"/>
      <c r="K493" s="222"/>
      <c r="L493" s="222"/>
      <c r="M493" s="222"/>
      <c r="N493" s="222"/>
      <c r="R493" s="223"/>
    </row>
    <row r="494" spans="1:18" s="191" customFormat="1">
      <c r="A494" s="221"/>
      <c r="B494" s="221"/>
      <c r="C494" s="221"/>
      <c r="D494" s="222"/>
      <c r="E494" s="222"/>
      <c r="F494" s="222"/>
      <c r="G494" s="222"/>
      <c r="H494" s="222"/>
      <c r="I494" s="222"/>
      <c r="J494" s="222"/>
      <c r="K494" s="222"/>
      <c r="L494" s="222"/>
      <c r="M494" s="222"/>
      <c r="N494" s="222"/>
      <c r="R494" s="223"/>
    </row>
    <row r="495" spans="1:18" s="191" customFormat="1">
      <c r="A495" s="221"/>
      <c r="B495" s="221"/>
      <c r="C495" s="221"/>
      <c r="D495" s="222"/>
      <c r="E495" s="222"/>
      <c r="F495" s="222"/>
      <c r="G495" s="222"/>
      <c r="H495" s="222"/>
      <c r="I495" s="222"/>
      <c r="J495" s="222"/>
      <c r="K495" s="222"/>
      <c r="L495" s="222"/>
      <c r="M495" s="222"/>
      <c r="N495" s="222"/>
      <c r="R495" s="223"/>
    </row>
    <row r="496" spans="1:18" s="191" customFormat="1">
      <c r="A496" s="221"/>
      <c r="B496" s="221"/>
      <c r="C496" s="221"/>
      <c r="D496" s="222"/>
      <c r="E496" s="222"/>
      <c r="F496" s="222"/>
      <c r="G496" s="222"/>
      <c r="H496" s="222"/>
      <c r="I496" s="222"/>
      <c r="J496" s="222"/>
      <c r="K496" s="222"/>
      <c r="L496" s="222"/>
      <c r="M496" s="222"/>
      <c r="N496" s="222"/>
      <c r="R496" s="223"/>
    </row>
    <row r="497" spans="1:18" s="191" customFormat="1">
      <c r="A497" s="221"/>
      <c r="B497" s="221"/>
      <c r="C497" s="221"/>
      <c r="D497" s="222"/>
      <c r="E497" s="222"/>
      <c r="F497" s="222"/>
      <c r="G497" s="222"/>
      <c r="H497" s="222"/>
      <c r="I497" s="222"/>
      <c r="J497" s="222"/>
      <c r="K497" s="222"/>
      <c r="L497" s="222"/>
      <c r="M497" s="222"/>
      <c r="N497" s="222"/>
      <c r="R497" s="223"/>
    </row>
    <row r="498" spans="1:18" s="191" customFormat="1">
      <c r="A498" s="221"/>
      <c r="B498" s="221"/>
      <c r="C498" s="221"/>
      <c r="D498" s="222"/>
      <c r="E498" s="222"/>
      <c r="F498" s="222"/>
      <c r="G498" s="222"/>
      <c r="H498" s="222"/>
      <c r="I498" s="222"/>
      <c r="J498" s="222"/>
      <c r="K498" s="222"/>
      <c r="L498" s="222"/>
      <c r="M498" s="222"/>
      <c r="N498" s="222"/>
      <c r="R498" s="223"/>
    </row>
    <row r="499" spans="1:18" s="191" customFormat="1">
      <c r="A499" s="221"/>
      <c r="B499" s="221"/>
      <c r="C499" s="221"/>
      <c r="D499" s="222"/>
      <c r="E499" s="222"/>
      <c r="F499" s="222"/>
      <c r="G499" s="222"/>
      <c r="H499" s="222"/>
      <c r="I499" s="222"/>
      <c r="J499" s="222"/>
      <c r="K499" s="222"/>
      <c r="L499" s="222"/>
      <c r="M499" s="222"/>
      <c r="N499" s="222"/>
      <c r="R499" s="223"/>
    </row>
    <row r="500" spans="1:18" s="191" customFormat="1">
      <c r="A500" s="221"/>
      <c r="B500" s="221"/>
      <c r="C500" s="221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R500" s="223"/>
    </row>
    <row r="501" spans="1:18" s="191" customFormat="1">
      <c r="A501" s="221"/>
      <c r="B501" s="221"/>
      <c r="C501" s="221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R501" s="223"/>
    </row>
    <row r="502" spans="1:18" s="191" customFormat="1">
      <c r="A502" s="221"/>
      <c r="B502" s="221"/>
      <c r="C502" s="221"/>
      <c r="D502" s="222"/>
      <c r="E502" s="222"/>
      <c r="F502" s="222"/>
      <c r="G502" s="222"/>
      <c r="H502" s="222"/>
      <c r="I502" s="222"/>
      <c r="J502" s="222"/>
      <c r="K502" s="222"/>
      <c r="L502" s="222"/>
      <c r="M502" s="222"/>
      <c r="N502" s="222"/>
      <c r="R502" s="223"/>
    </row>
    <row r="503" spans="1:18" s="191" customFormat="1">
      <c r="A503" s="221"/>
      <c r="B503" s="221"/>
      <c r="C503" s="221"/>
      <c r="D503" s="222"/>
      <c r="E503" s="222"/>
      <c r="F503" s="222"/>
      <c r="G503" s="222"/>
      <c r="H503" s="222"/>
      <c r="I503" s="222"/>
      <c r="J503" s="222"/>
      <c r="K503" s="222"/>
      <c r="L503" s="222"/>
      <c r="M503" s="222"/>
      <c r="N503" s="222"/>
      <c r="R503" s="223"/>
    </row>
    <row r="504" spans="1:18" s="191" customFormat="1">
      <c r="A504" s="221"/>
      <c r="B504" s="221"/>
      <c r="C504" s="221"/>
      <c r="D504" s="222"/>
      <c r="E504" s="222"/>
      <c r="F504" s="222"/>
      <c r="G504" s="222"/>
      <c r="H504" s="222"/>
      <c r="I504" s="222"/>
      <c r="J504" s="222"/>
      <c r="K504" s="222"/>
      <c r="L504" s="222"/>
      <c r="M504" s="222"/>
      <c r="N504" s="222"/>
      <c r="R504" s="223"/>
    </row>
    <row r="505" spans="1:18" s="191" customFormat="1">
      <c r="A505" s="221"/>
      <c r="B505" s="221"/>
      <c r="C505" s="221"/>
      <c r="D505" s="222"/>
      <c r="E505" s="222"/>
      <c r="F505" s="222"/>
      <c r="G505" s="222"/>
      <c r="H505" s="222"/>
      <c r="I505" s="222"/>
      <c r="J505" s="222"/>
      <c r="K505" s="222"/>
      <c r="L505" s="222"/>
      <c r="M505" s="222"/>
      <c r="N505" s="222"/>
      <c r="R505" s="223"/>
    </row>
    <row r="506" spans="1:18" s="191" customFormat="1">
      <c r="A506" s="221"/>
      <c r="B506" s="221"/>
      <c r="C506" s="221"/>
      <c r="D506" s="222"/>
      <c r="E506" s="222"/>
      <c r="F506" s="222"/>
      <c r="G506" s="222"/>
      <c r="H506" s="222"/>
      <c r="I506" s="222"/>
      <c r="J506" s="222"/>
      <c r="K506" s="222"/>
      <c r="L506" s="222"/>
      <c r="M506" s="222"/>
      <c r="N506" s="222"/>
      <c r="R506" s="223"/>
    </row>
    <row r="507" spans="1:18" s="191" customFormat="1">
      <c r="A507" s="221"/>
      <c r="B507" s="221"/>
      <c r="C507" s="221"/>
      <c r="D507" s="222"/>
      <c r="E507" s="222"/>
      <c r="F507" s="222"/>
      <c r="G507" s="222"/>
      <c r="H507" s="222"/>
      <c r="I507" s="222"/>
      <c r="J507" s="222"/>
      <c r="K507" s="222"/>
      <c r="L507" s="222"/>
      <c r="M507" s="222"/>
      <c r="N507" s="222"/>
      <c r="R507" s="223"/>
    </row>
    <row r="508" spans="1:18" s="191" customFormat="1">
      <c r="A508" s="221"/>
      <c r="B508" s="221"/>
      <c r="C508" s="221"/>
      <c r="D508" s="222"/>
      <c r="E508" s="222"/>
      <c r="F508" s="222"/>
      <c r="G508" s="222"/>
      <c r="H508" s="222"/>
      <c r="I508" s="222"/>
      <c r="J508" s="222"/>
      <c r="K508" s="222"/>
      <c r="L508" s="222"/>
      <c r="M508" s="222"/>
      <c r="N508" s="222"/>
      <c r="R508" s="223"/>
    </row>
    <row r="509" spans="1:18" s="191" customFormat="1">
      <c r="A509" s="221"/>
      <c r="B509" s="221"/>
      <c r="C509" s="221"/>
      <c r="D509" s="222"/>
      <c r="E509" s="222"/>
      <c r="F509" s="222"/>
      <c r="G509" s="222"/>
      <c r="H509" s="222"/>
      <c r="I509" s="222"/>
      <c r="J509" s="222"/>
      <c r="K509" s="222"/>
      <c r="L509" s="222"/>
      <c r="M509" s="222"/>
      <c r="N509" s="222"/>
      <c r="R509" s="223"/>
    </row>
    <row r="510" spans="1:18" s="191" customFormat="1">
      <c r="A510" s="221"/>
      <c r="B510" s="221"/>
      <c r="C510" s="221"/>
      <c r="D510" s="222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R510" s="223"/>
    </row>
    <row r="511" spans="1:18" s="191" customFormat="1">
      <c r="A511" s="221"/>
      <c r="B511" s="221"/>
      <c r="C511" s="221"/>
      <c r="D511" s="222"/>
      <c r="E511" s="222"/>
      <c r="F511" s="222"/>
      <c r="G511" s="222"/>
      <c r="H511" s="222"/>
      <c r="I511" s="222"/>
      <c r="J511" s="222"/>
      <c r="K511" s="222"/>
      <c r="L511" s="222"/>
      <c r="M511" s="222"/>
      <c r="N511" s="222"/>
      <c r="R511" s="223"/>
    </row>
    <row r="512" spans="1:18" s="191" customFormat="1">
      <c r="A512" s="221"/>
      <c r="B512" s="221"/>
      <c r="C512" s="221"/>
      <c r="D512" s="222"/>
      <c r="E512" s="222"/>
      <c r="F512" s="222"/>
      <c r="G512" s="222"/>
      <c r="H512" s="222"/>
      <c r="I512" s="222"/>
      <c r="J512" s="222"/>
      <c r="K512" s="222"/>
      <c r="L512" s="222"/>
      <c r="M512" s="222"/>
      <c r="N512" s="222"/>
      <c r="R512" s="223"/>
    </row>
    <row r="513" spans="1:18" s="191" customFormat="1">
      <c r="A513" s="221"/>
      <c r="B513" s="221"/>
      <c r="C513" s="221"/>
      <c r="D513" s="222"/>
      <c r="E513" s="222"/>
      <c r="F513" s="222"/>
      <c r="G513" s="222"/>
      <c r="H513" s="222"/>
      <c r="I513" s="222"/>
      <c r="J513" s="222"/>
      <c r="K513" s="222"/>
      <c r="L513" s="222"/>
      <c r="M513" s="222"/>
      <c r="N513" s="222"/>
      <c r="R513" s="223"/>
    </row>
    <row r="514" spans="1:18" s="191" customFormat="1">
      <c r="A514" s="221"/>
      <c r="B514" s="221"/>
      <c r="C514" s="221"/>
      <c r="D514" s="222"/>
      <c r="E514" s="222"/>
      <c r="F514" s="222"/>
      <c r="G514" s="222"/>
      <c r="H514" s="222"/>
      <c r="I514" s="222"/>
      <c r="J514" s="222"/>
      <c r="K514" s="222"/>
      <c r="L514" s="222"/>
      <c r="M514" s="222"/>
      <c r="N514" s="222"/>
      <c r="R514" s="223"/>
    </row>
    <row r="515" spans="1:18" s="191" customFormat="1">
      <c r="A515" s="221"/>
      <c r="B515" s="221"/>
      <c r="C515" s="221"/>
      <c r="D515" s="222"/>
      <c r="E515" s="222"/>
      <c r="F515" s="222"/>
      <c r="G515" s="222"/>
      <c r="H515" s="222"/>
      <c r="I515" s="222"/>
      <c r="J515" s="222"/>
      <c r="K515" s="222"/>
      <c r="L515" s="222"/>
      <c r="M515" s="222"/>
      <c r="N515" s="222"/>
      <c r="R515" s="223"/>
    </row>
    <row r="516" spans="1:18" s="191" customFormat="1">
      <c r="A516" s="221"/>
      <c r="B516" s="221"/>
      <c r="C516" s="221"/>
      <c r="D516" s="222"/>
      <c r="E516" s="222"/>
      <c r="F516" s="222"/>
      <c r="G516" s="222"/>
      <c r="H516" s="222"/>
      <c r="I516" s="222"/>
      <c r="J516" s="222"/>
      <c r="K516" s="222"/>
      <c r="L516" s="222"/>
      <c r="M516" s="222"/>
      <c r="N516" s="222"/>
      <c r="R516" s="223"/>
    </row>
    <row r="517" spans="1:18" s="191" customFormat="1">
      <c r="A517" s="221"/>
      <c r="B517" s="221"/>
      <c r="C517" s="221"/>
      <c r="D517" s="222"/>
      <c r="E517" s="222"/>
      <c r="F517" s="222"/>
      <c r="G517" s="222"/>
      <c r="H517" s="222"/>
      <c r="I517" s="222"/>
      <c r="J517" s="222"/>
      <c r="K517" s="222"/>
      <c r="L517" s="222"/>
      <c r="M517" s="222"/>
      <c r="N517" s="222"/>
      <c r="R517" s="223"/>
    </row>
    <row r="518" spans="1:18" s="191" customFormat="1">
      <c r="A518" s="221"/>
      <c r="B518" s="221"/>
      <c r="C518" s="221"/>
      <c r="D518" s="222"/>
      <c r="E518" s="222"/>
      <c r="F518" s="222"/>
      <c r="G518" s="222"/>
      <c r="H518" s="222"/>
      <c r="I518" s="222"/>
      <c r="J518" s="222"/>
      <c r="K518" s="222"/>
      <c r="L518" s="222"/>
      <c r="M518" s="222"/>
      <c r="N518" s="222"/>
      <c r="R518" s="223"/>
    </row>
    <row r="519" spans="1:18" s="191" customFormat="1">
      <c r="A519" s="221"/>
      <c r="B519" s="221"/>
      <c r="C519" s="221"/>
      <c r="D519" s="222"/>
      <c r="E519" s="222"/>
      <c r="F519" s="222"/>
      <c r="G519" s="222"/>
      <c r="H519" s="222"/>
      <c r="I519" s="222"/>
      <c r="J519" s="222"/>
      <c r="K519" s="222"/>
      <c r="L519" s="222"/>
      <c r="M519" s="222"/>
      <c r="N519" s="222"/>
      <c r="R519" s="223"/>
    </row>
    <row r="520" spans="1:18" s="191" customFormat="1">
      <c r="A520" s="221"/>
      <c r="B520" s="221"/>
      <c r="C520" s="221"/>
      <c r="D520" s="222"/>
      <c r="E520" s="222"/>
      <c r="F520" s="222"/>
      <c r="G520" s="222"/>
      <c r="H520" s="222"/>
      <c r="I520" s="222"/>
      <c r="J520" s="222"/>
      <c r="K520" s="222"/>
      <c r="L520" s="222"/>
      <c r="M520" s="222"/>
      <c r="N520" s="222"/>
      <c r="R520" s="223"/>
    </row>
    <row r="521" spans="1:18" s="191" customFormat="1">
      <c r="A521" s="221"/>
      <c r="B521" s="221"/>
      <c r="C521" s="221"/>
      <c r="D521" s="222"/>
      <c r="E521" s="222"/>
      <c r="F521" s="222"/>
      <c r="G521" s="222"/>
      <c r="H521" s="222"/>
      <c r="I521" s="222"/>
      <c r="J521" s="222"/>
      <c r="K521" s="222"/>
      <c r="L521" s="222"/>
      <c r="M521" s="222"/>
      <c r="N521" s="222"/>
      <c r="R521" s="223"/>
    </row>
    <row r="522" spans="1:18" s="191" customFormat="1">
      <c r="A522" s="221"/>
      <c r="B522" s="221"/>
      <c r="C522" s="221"/>
      <c r="D522" s="222"/>
      <c r="E522" s="222"/>
      <c r="F522" s="222"/>
      <c r="G522" s="222"/>
      <c r="H522" s="222"/>
      <c r="I522" s="222"/>
      <c r="J522" s="222"/>
      <c r="K522" s="222"/>
      <c r="L522" s="222"/>
      <c r="M522" s="222"/>
      <c r="N522" s="222"/>
      <c r="R522" s="223"/>
    </row>
    <row r="523" spans="1:18" s="191" customFormat="1">
      <c r="A523" s="221"/>
      <c r="B523" s="221"/>
      <c r="C523" s="221"/>
      <c r="D523" s="222"/>
      <c r="E523" s="222"/>
      <c r="F523" s="222"/>
      <c r="G523" s="222"/>
      <c r="H523" s="222"/>
      <c r="I523" s="222"/>
      <c r="J523" s="222"/>
      <c r="K523" s="222"/>
      <c r="L523" s="222"/>
      <c r="M523" s="222"/>
      <c r="N523" s="222"/>
      <c r="R523" s="223"/>
    </row>
    <row r="524" spans="1:18" s="191" customFormat="1">
      <c r="A524" s="221"/>
      <c r="B524" s="221"/>
      <c r="C524" s="221"/>
      <c r="D524" s="222"/>
      <c r="E524" s="222"/>
      <c r="F524" s="222"/>
      <c r="G524" s="222"/>
      <c r="H524" s="222"/>
      <c r="I524" s="222"/>
      <c r="J524" s="222"/>
      <c r="K524" s="222"/>
      <c r="L524" s="222"/>
      <c r="M524" s="222"/>
      <c r="N524" s="222"/>
      <c r="R524" s="223"/>
    </row>
    <row r="525" spans="1:18" s="191" customFormat="1">
      <c r="A525" s="221"/>
      <c r="B525" s="221"/>
      <c r="C525" s="221"/>
      <c r="D525" s="222"/>
      <c r="E525" s="222"/>
      <c r="F525" s="222"/>
      <c r="G525" s="222"/>
      <c r="H525" s="222"/>
      <c r="I525" s="222"/>
      <c r="J525" s="222"/>
      <c r="K525" s="222"/>
      <c r="L525" s="222"/>
      <c r="M525" s="222"/>
      <c r="N525" s="222"/>
      <c r="R525" s="223"/>
    </row>
    <row r="526" spans="1:18" s="191" customFormat="1">
      <c r="A526" s="221"/>
      <c r="B526" s="221"/>
      <c r="C526" s="221"/>
      <c r="D526" s="222"/>
      <c r="E526" s="222"/>
      <c r="F526" s="222"/>
      <c r="G526" s="222"/>
      <c r="H526" s="222"/>
      <c r="I526" s="222"/>
      <c r="J526" s="222"/>
      <c r="K526" s="222"/>
      <c r="L526" s="222"/>
      <c r="M526" s="222"/>
      <c r="N526" s="222"/>
      <c r="R526" s="223"/>
    </row>
    <row r="527" spans="1:18" s="191" customFormat="1">
      <c r="A527" s="221"/>
      <c r="B527" s="221"/>
      <c r="C527" s="221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R527" s="223"/>
    </row>
    <row r="528" spans="1:18" s="191" customFormat="1">
      <c r="A528" s="221"/>
      <c r="B528" s="221"/>
      <c r="C528" s="221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R528" s="223"/>
    </row>
    <row r="529" spans="1:18" s="191" customFormat="1">
      <c r="A529" s="221"/>
      <c r="B529" s="221"/>
      <c r="C529" s="221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R529" s="223"/>
    </row>
    <row r="530" spans="1:18" s="191" customFormat="1">
      <c r="A530" s="221"/>
      <c r="B530" s="221"/>
      <c r="C530" s="221"/>
      <c r="D530" s="222"/>
      <c r="E530" s="222"/>
      <c r="F530" s="222"/>
      <c r="G530" s="222"/>
      <c r="H530" s="222"/>
      <c r="I530" s="222"/>
      <c r="J530" s="222"/>
      <c r="K530" s="222"/>
      <c r="L530" s="222"/>
      <c r="M530" s="222"/>
      <c r="N530" s="222"/>
      <c r="R530" s="223"/>
    </row>
    <row r="531" spans="1:18" s="191" customFormat="1">
      <c r="A531" s="221"/>
      <c r="B531" s="221"/>
      <c r="C531" s="221"/>
      <c r="D531" s="222"/>
      <c r="E531" s="222"/>
      <c r="F531" s="222"/>
      <c r="G531" s="222"/>
      <c r="H531" s="222"/>
      <c r="I531" s="222"/>
      <c r="J531" s="222"/>
      <c r="K531" s="222"/>
      <c r="L531" s="222"/>
      <c r="M531" s="222"/>
      <c r="N531" s="222"/>
      <c r="R531" s="223"/>
    </row>
    <row r="532" spans="1:18" s="191" customFormat="1">
      <c r="A532" s="221"/>
      <c r="B532" s="221"/>
      <c r="C532" s="221"/>
      <c r="D532" s="222"/>
      <c r="E532" s="222"/>
      <c r="F532" s="222"/>
      <c r="G532" s="222"/>
      <c r="H532" s="222"/>
      <c r="I532" s="222"/>
      <c r="J532" s="222"/>
      <c r="K532" s="222"/>
      <c r="L532" s="222"/>
      <c r="M532" s="222"/>
      <c r="N532" s="222"/>
      <c r="R532" s="223"/>
    </row>
    <row r="533" spans="1:18" s="191" customFormat="1">
      <c r="A533" s="221"/>
      <c r="B533" s="221"/>
      <c r="C533" s="221"/>
      <c r="D533" s="222"/>
      <c r="E533" s="222"/>
      <c r="F533" s="222"/>
      <c r="G533" s="222"/>
      <c r="H533" s="222"/>
      <c r="I533" s="222"/>
      <c r="J533" s="222"/>
      <c r="K533" s="222"/>
      <c r="L533" s="222"/>
      <c r="M533" s="222"/>
      <c r="N533" s="222"/>
      <c r="R533" s="223"/>
    </row>
    <row r="534" spans="1:18" s="191" customFormat="1">
      <c r="A534" s="221"/>
      <c r="B534" s="221"/>
      <c r="C534" s="221"/>
      <c r="D534" s="222"/>
      <c r="E534" s="222"/>
      <c r="F534" s="222"/>
      <c r="G534" s="222"/>
      <c r="H534" s="222"/>
      <c r="I534" s="222"/>
      <c r="J534" s="222"/>
      <c r="K534" s="222"/>
      <c r="L534" s="222"/>
      <c r="M534" s="222"/>
      <c r="N534" s="222"/>
      <c r="R534" s="223"/>
    </row>
    <row r="535" spans="1:18" s="191" customFormat="1">
      <c r="A535" s="221"/>
      <c r="B535" s="221"/>
      <c r="C535" s="221"/>
      <c r="D535" s="222"/>
      <c r="E535" s="222"/>
      <c r="F535" s="222"/>
      <c r="G535" s="222"/>
      <c r="H535" s="222"/>
      <c r="I535" s="222"/>
      <c r="J535" s="222"/>
      <c r="K535" s="222"/>
      <c r="L535" s="222"/>
      <c r="M535" s="222"/>
      <c r="N535" s="222"/>
      <c r="R535" s="223"/>
    </row>
    <row r="536" spans="1:18" s="191" customFormat="1">
      <c r="A536" s="221"/>
      <c r="B536" s="221"/>
      <c r="C536" s="221"/>
      <c r="D536" s="222"/>
      <c r="E536" s="222"/>
      <c r="F536" s="222"/>
      <c r="G536" s="222"/>
      <c r="H536" s="222"/>
      <c r="I536" s="222"/>
      <c r="J536" s="222"/>
      <c r="K536" s="222"/>
      <c r="L536" s="222"/>
      <c r="M536" s="222"/>
      <c r="N536" s="222"/>
      <c r="R536" s="223"/>
    </row>
    <row r="537" spans="1:18" s="191" customFormat="1">
      <c r="A537" s="221"/>
      <c r="B537" s="221"/>
      <c r="C537" s="221"/>
      <c r="D537" s="222"/>
      <c r="E537" s="222"/>
      <c r="F537" s="222"/>
      <c r="G537" s="222"/>
      <c r="H537" s="222"/>
      <c r="I537" s="222"/>
      <c r="J537" s="222"/>
      <c r="K537" s="222"/>
      <c r="L537" s="222"/>
      <c r="M537" s="222"/>
      <c r="N537" s="222"/>
      <c r="R537" s="223"/>
    </row>
    <row r="538" spans="1:18" s="191" customFormat="1">
      <c r="A538" s="221"/>
      <c r="B538" s="221"/>
      <c r="C538" s="221"/>
      <c r="D538" s="222"/>
      <c r="E538" s="222"/>
      <c r="F538" s="222"/>
      <c r="G538" s="222"/>
      <c r="H538" s="222"/>
      <c r="I538" s="222"/>
      <c r="J538" s="222"/>
      <c r="K538" s="222"/>
      <c r="L538" s="222"/>
      <c r="M538" s="222"/>
      <c r="N538" s="222"/>
      <c r="R538" s="223"/>
    </row>
    <row r="539" spans="1:18" s="191" customFormat="1">
      <c r="A539" s="221"/>
      <c r="B539" s="221"/>
      <c r="C539" s="221"/>
      <c r="D539" s="222"/>
      <c r="E539" s="222"/>
      <c r="F539" s="222"/>
      <c r="G539" s="222"/>
      <c r="H539" s="222"/>
      <c r="I539" s="222"/>
      <c r="J539" s="222"/>
      <c r="K539" s="222"/>
      <c r="L539" s="222"/>
      <c r="M539" s="222"/>
      <c r="N539" s="222"/>
      <c r="R539" s="223"/>
    </row>
    <row r="540" spans="1:18" s="191" customFormat="1">
      <c r="A540" s="221"/>
      <c r="B540" s="221"/>
      <c r="C540" s="221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R540" s="223"/>
    </row>
    <row r="541" spans="1:18" s="191" customFormat="1">
      <c r="A541" s="221"/>
      <c r="B541" s="221"/>
      <c r="C541" s="221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R541" s="223"/>
    </row>
    <row r="542" spans="1:18" s="191" customFormat="1">
      <c r="A542" s="221"/>
      <c r="B542" s="221"/>
      <c r="C542" s="221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R542" s="223"/>
    </row>
    <row r="543" spans="1:18" s="191" customFormat="1">
      <c r="A543" s="221"/>
      <c r="B543" s="221"/>
      <c r="C543" s="221"/>
      <c r="D543" s="222"/>
      <c r="E543" s="222"/>
      <c r="F543" s="222"/>
      <c r="G543" s="222"/>
      <c r="H543" s="222"/>
      <c r="I543" s="222"/>
      <c r="J543" s="222"/>
      <c r="K543" s="222"/>
      <c r="L543" s="222"/>
      <c r="M543" s="222"/>
      <c r="N543" s="222"/>
      <c r="R543" s="223"/>
    </row>
    <row r="544" spans="1:18" s="191" customFormat="1">
      <c r="A544" s="221"/>
      <c r="B544" s="221"/>
      <c r="C544" s="221"/>
      <c r="D544" s="222"/>
      <c r="E544" s="222"/>
      <c r="F544" s="222"/>
      <c r="G544" s="222"/>
      <c r="H544" s="222"/>
      <c r="I544" s="222"/>
      <c r="J544" s="222"/>
      <c r="K544" s="222"/>
      <c r="L544" s="222"/>
      <c r="M544" s="222"/>
      <c r="N544" s="222"/>
      <c r="R544" s="223"/>
    </row>
    <row r="545" spans="1:18" s="191" customFormat="1">
      <c r="A545" s="221"/>
      <c r="B545" s="221"/>
      <c r="C545" s="221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R545" s="223"/>
    </row>
    <row r="546" spans="1:18" s="191" customFormat="1">
      <c r="A546" s="221"/>
      <c r="B546" s="221"/>
      <c r="C546" s="221"/>
      <c r="D546" s="222"/>
      <c r="E546" s="222"/>
      <c r="F546" s="222"/>
      <c r="G546" s="222"/>
      <c r="H546" s="222"/>
      <c r="I546" s="222"/>
      <c r="J546" s="222"/>
      <c r="K546" s="222"/>
      <c r="L546" s="222"/>
      <c r="M546" s="222"/>
      <c r="N546" s="222"/>
      <c r="R546" s="223"/>
    </row>
    <row r="547" spans="1:18" s="191" customFormat="1">
      <c r="A547" s="221"/>
      <c r="B547" s="221"/>
      <c r="C547" s="221"/>
      <c r="D547" s="222"/>
      <c r="E547" s="222"/>
      <c r="F547" s="222"/>
      <c r="G547" s="222"/>
      <c r="H547" s="222"/>
      <c r="I547" s="222"/>
      <c r="J547" s="222"/>
      <c r="K547" s="222"/>
      <c r="L547" s="222"/>
      <c r="M547" s="222"/>
      <c r="N547" s="222"/>
      <c r="R547" s="223"/>
    </row>
    <row r="548" spans="1:18" s="191" customFormat="1">
      <c r="A548" s="221"/>
      <c r="B548" s="221"/>
      <c r="C548" s="221"/>
      <c r="D548" s="222"/>
      <c r="E548" s="222"/>
      <c r="F548" s="222"/>
      <c r="G548" s="222"/>
      <c r="H548" s="222"/>
      <c r="I548" s="222"/>
      <c r="J548" s="222"/>
      <c r="K548" s="222"/>
      <c r="L548" s="222"/>
      <c r="M548" s="222"/>
      <c r="N548" s="222"/>
      <c r="R548" s="223"/>
    </row>
    <row r="549" spans="1:18" s="191" customFormat="1">
      <c r="A549" s="221"/>
      <c r="B549" s="221"/>
      <c r="C549" s="221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R549" s="223"/>
    </row>
    <row r="550" spans="1:18" s="191" customFormat="1">
      <c r="A550" s="221"/>
      <c r="B550" s="221"/>
      <c r="C550" s="221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R550" s="223"/>
    </row>
    <row r="551" spans="1:18" s="191" customFormat="1">
      <c r="A551" s="221"/>
      <c r="B551" s="221"/>
      <c r="C551" s="221"/>
      <c r="D551" s="222"/>
      <c r="E551" s="222"/>
      <c r="F551" s="222"/>
      <c r="G551" s="222"/>
      <c r="H551" s="222"/>
      <c r="I551" s="222"/>
      <c r="J551" s="222"/>
      <c r="K551" s="222"/>
      <c r="L551" s="222"/>
      <c r="M551" s="222"/>
      <c r="N551" s="222"/>
      <c r="R551" s="223"/>
    </row>
    <row r="552" spans="1:18" s="191" customFormat="1">
      <c r="A552" s="221"/>
      <c r="B552" s="221"/>
      <c r="C552" s="221"/>
      <c r="D552" s="222"/>
      <c r="E552" s="222"/>
      <c r="F552" s="222"/>
      <c r="G552" s="222"/>
      <c r="H552" s="222"/>
      <c r="I552" s="222"/>
      <c r="J552" s="222"/>
      <c r="K552" s="222"/>
      <c r="L552" s="222"/>
      <c r="M552" s="222"/>
      <c r="N552" s="222"/>
      <c r="R552" s="223"/>
    </row>
    <row r="553" spans="1:18" s="191" customFormat="1">
      <c r="A553" s="221"/>
      <c r="B553" s="221"/>
      <c r="C553" s="221"/>
      <c r="D553" s="222"/>
      <c r="E553" s="222"/>
      <c r="F553" s="222"/>
      <c r="G553" s="222"/>
      <c r="H553" s="222"/>
      <c r="I553" s="222"/>
      <c r="J553" s="222"/>
      <c r="K553" s="222"/>
      <c r="L553" s="222"/>
      <c r="M553" s="222"/>
      <c r="N553" s="222"/>
      <c r="R553" s="223"/>
    </row>
    <row r="554" spans="1:18" s="191" customFormat="1">
      <c r="A554" s="221"/>
      <c r="B554" s="221"/>
      <c r="C554" s="221"/>
      <c r="D554" s="222"/>
      <c r="E554" s="222"/>
      <c r="F554" s="222"/>
      <c r="G554" s="222"/>
      <c r="H554" s="222"/>
      <c r="I554" s="222"/>
      <c r="J554" s="222"/>
      <c r="K554" s="222"/>
      <c r="L554" s="222"/>
      <c r="M554" s="222"/>
      <c r="N554" s="222"/>
      <c r="R554" s="223"/>
    </row>
    <row r="555" spans="1:18" s="191" customFormat="1">
      <c r="A555" s="221"/>
      <c r="B555" s="221"/>
      <c r="C555" s="221"/>
      <c r="D555" s="222"/>
      <c r="E555" s="222"/>
      <c r="F555" s="222"/>
      <c r="G555" s="222"/>
      <c r="H555" s="222"/>
      <c r="I555" s="222"/>
      <c r="J555" s="222"/>
      <c r="K555" s="222"/>
      <c r="L555" s="222"/>
      <c r="M555" s="222"/>
      <c r="N555" s="222"/>
      <c r="R555" s="223"/>
    </row>
    <row r="556" spans="1:18" s="191" customFormat="1">
      <c r="A556" s="221"/>
      <c r="B556" s="221"/>
      <c r="C556" s="221"/>
      <c r="D556" s="222"/>
      <c r="E556" s="222"/>
      <c r="F556" s="222"/>
      <c r="G556" s="222"/>
      <c r="H556" s="222"/>
      <c r="I556" s="222"/>
      <c r="J556" s="222"/>
      <c r="K556" s="222"/>
      <c r="L556" s="222"/>
      <c r="M556" s="222"/>
      <c r="N556" s="222"/>
      <c r="R556" s="223"/>
    </row>
    <row r="557" spans="1:18" s="191" customFormat="1">
      <c r="A557" s="221"/>
      <c r="B557" s="221"/>
      <c r="C557" s="221"/>
      <c r="D557" s="222"/>
      <c r="E557" s="222"/>
      <c r="F557" s="222"/>
      <c r="G557" s="222"/>
      <c r="H557" s="222"/>
      <c r="I557" s="222"/>
      <c r="J557" s="222"/>
      <c r="K557" s="222"/>
      <c r="L557" s="222"/>
      <c r="M557" s="222"/>
      <c r="N557" s="222"/>
      <c r="R557" s="223"/>
    </row>
    <row r="558" spans="1:18" s="191" customFormat="1">
      <c r="A558" s="221"/>
      <c r="B558" s="221"/>
      <c r="C558" s="221"/>
      <c r="D558" s="222"/>
      <c r="E558" s="222"/>
      <c r="F558" s="222"/>
      <c r="G558" s="222"/>
      <c r="H558" s="222"/>
      <c r="I558" s="222"/>
      <c r="J558" s="222"/>
      <c r="K558" s="222"/>
      <c r="L558" s="222"/>
      <c r="M558" s="222"/>
      <c r="N558" s="222"/>
      <c r="R558" s="223"/>
    </row>
    <row r="559" spans="1:18" s="191" customFormat="1">
      <c r="A559" s="221"/>
      <c r="B559" s="221"/>
      <c r="C559" s="221"/>
      <c r="D559" s="222"/>
      <c r="E559" s="222"/>
      <c r="F559" s="222"/>
      <c r="G559" s="222"/>
      <c r="H559" s="222"/>
      <c r="I559" s="222"/>
      <c r="J559" s="222"/>
      <c r="K559" s="222"/>
      <c r="L559" s="222"/>
      <c r="M559" s="222"/>
      <c r="N559" s="222"/>
      <c r="R559" s="223"/>
    </row>
    <row r="560" spans="1:18" s="191" customFormat="1">
      <c r="A560" s="221"/>
      <c r="B560" s="221"/>
      <c r="C560" s="221"/>
      <c r="D560" s="222"/>
      <c r="E560" s="222"/>
      <c r="F560" s="222"/>
      <c r="G560" s="222"/>
      <c r="H560" s="222"/>
      <c r="I560" s="222"/>
      <c r="J560" s="222"/>
      <c r="K560" s="222"/>
      <c r="L560" s="222"/>
      <c r="M560" s="222"/>
      <c r="N560" s="222"/>
      <c r="R560" s="223"/>
    </row>
    <row r="561" spans="1:18" s="191" customFormat="1">
      <c r="A561" s="221"/>
      <c r="B561" s="221"/>
      <c r="C561" s="221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R561" s="223"/>
    </row>
    <row r="562" spans="1:18" s="191" customFormat="1">
      <c r="A562" s="221"/>
      <c r="B562" s="221"/>
      <c r="C562" s="221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R562" s="223"/>
    </row>
    <row r="563" spans="1:18" s="191" customFormat="1">
      <c r="A563" s="221"/>
      <c r="B563" s="221"/>
      <c r="C563" s="221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R563" s="223"/>
    </row>
    <row r="564" spans="1:18" s="191" customFormat="1">
      <c r="A564" s="221"/>
      <c r="B564" s="221"/>
      <c r="C564" s="221"/>
      <c r="D564" s="222"/>
      <c r="E564" s="222"/>
      <c r="F564" s="222"/>
      <c r="G564" s="222"/>
      <c r="H564" s="222"/>
      <c r="I564" s="222"/>
      <c r="J564" s="222"/>
      <c r="K564" s="222"/>
      <c r="L564" s="222"/>
      <c r="M564" s="222"/>
      <c r="N564" s="222"/>
      <c r="R564" s="223"/>
    </row>
    <row r="565" spans="1:18" s="191" customFormat="1">
      <c r="A565" s="221"/>
      <c r="B565" s="221"/>
      <c r="C565" s="221"/>
      <c r="D565" s="222"/>
      <c r="E565" s="222"/>
      <c r="F565" s="222"/>
      <c r="G565" s="222"/>
      <c r="H565" s="222"/>
      <c r="I565" s="222"/>
      <c r="J565" s="222"/>
      <c r="K565" s="222"/>
      <c r="L565" s="222"/>
      <c r="M565" s="222"/>
      <c r="N565" s="222"/>
      <c r="R565" s="223"/>
    </row>
    <row r="566" spans="1:18" s="191" customFormat="1">
      <c r="A566" s="221"/>
      <c r="B566" s="221"/>
      <c r="C566" s="221"/>
      <c r="D566" s="222"/>
      <c r="E566" s="222"/>
      <c r="F566" s="222"/>
      <c r="G566" s="222"/>
      <c r="H566" s="222"/>
      <c r="I566" s="222"/>
      <c r="J566" s="222"/>
      <c r="K566" s="222"/>
      <c r="L566" s="222"/>
      <c r="M566" s="222"/>
      <c r="N566" s="222"/>
      <c r="R566" s="223"/>
    </row>
    <row r="567" spans="1:18" s="191" customFormat="1">
      <c r="A567" s="221"/>
      <c r="B567" s="221"/>
      <c r="C567" s="221"/>
      <c r="D567" s="222"/>
      <c r="E567" s="222"/>
      <c r="F567" s="222"/>
      <c r="G567" s="222"/>
      <c r="H567" s="222"/>
      <c r="I567" s="222"/>
      <c r="J567" s="222"/>
      <c r="K567" s="222"/>
      <c r="L567" s="222"/>
      <c r="M567" s="222"/>
      <c r="N567" s="222"/>
      <c r="R567" s="223"/>
    </row>
    <row r="568" spans="1:18" s="191" customFormat="1">
      <c r="A568" s="221"/>
      <c r="B568" s="221"/>
      <c r="C568" s="221"/>
      <c r="D568" s="222"/>
      <c r="E568" s="222"/>
      <c r="F568" s="222"/>
      <c r="G568" s="222"/>
      <c r="H568" s="222"/>
      <c r="I568" s="222"/>
      <c r="J568" s="222"/>
      <c r="K568" s="222"/>
      <c r="L568" s="222"/>
      <c r="M568" s="222"/>
      <c r="N568" s="222"/>
      <c r="R568" s="223"/>
    </row>
    <row r="569" spans="1:18" s="191" customFormat="1">
      <c r="A569" s="221"/>
      <c r="B569" s="221"/>
      <c r="C569" s="221"/>
      <c r="D569" s="222"/>
      <c r="E569" s="222"/>
      <c r="F569" s="222"/>
      <c r="G569" s="222"/>
      <c r="H569" s="222"/>
      <c r="I569" s="222"/>
      <c r="J569" s="222"/>
      <c r="K569" s="222"/>
      <c r="L569" s="222"/>
      <c r="M569" s="222"/>
      <c r="N569" s="222"/>
      <c r="R569" s="223"/>
    </row>
    <row r="570" spans="1:18" s="191" customFormat="1">
      <c r="A570" s="221"/>
      <c r="B570" s="221"/>
      <c r="C570" s="221"/>
      <c r="D570" s="222"/>
      <c r="E570" s="222"/>
      <c r="F570" s="222"/>
      <c r="G570" s="222"/>
      <c r="H570" s="222"/>
      <c r="I570" s="222"/>
      <c r="J570" s="222"/>
      <c r="K570" s="222"/>
      <c r="L570" s="222"/>
      <c r="M570" s="222"/>
      <c r="N570" s="222"/>
      <c r="R570" s="223"/>
    </row>
    <row r="571" spans="1:18" s="191" customFormat="1">
      <c r="A571" s="221"/>
      <c r="B571" s="221"/>
      <c r="C571" s="221"/>
      <c r="D571" s="222"/>
      <c r="E571" s="222"/>
      <c r="F571" s="222"/>
      <c r="G571" s="222"/>
      <c r="H571" s="222"/>
      <c r="I571" s="222"/>
      <c r="J571" s="222"/>
      <c r="K571" s="222"/>
      <c r="L571" s="222"/>
      <c r="M571" s="222"/>
      <c r="N571" s="222"/>
      <c r="R571" s="223"/>
    </row>
    <row r="572" spans="1:18" s="191" customFormat="1">
      <c r="A572" s="221"/>
      <c r="B572" s="221"/>
      <c r="C572" s="221"/>
      <c r="D572" s="222"/>
      <c r="E572" s="222"/>
      <c r="F572" s="222"/>
      <c r="G572" s="222"/>
      <c r="H572" s="222"/>
      <c r="I572" s="222"/>
      <c r="J572" s="222"/>
      <c r="K572" s="222"/>
      <c r="L572" s="222"/>
      <c r="M572" s="222"/>
      <c r="N572" s="222"/>
      <c r="R572" s="223"/>
    </row>
    <row r="573" spans="1:18" s="191" customFormat="1">
      <c r="A573" s="221"/>
      <c r="B573" s="221"/>
      <c r="C573" s="221"/>
      <c r="D573" s="222"/>
      <c r="E573" s="222"/>
      <c r="F573" s="222"/>
      <c r="G573" s="222"/>
      <c r="H573" s="222"/>
      <c r="I573" s="222"/>
      <c r="J573" s="222"/>
      <c r="K573" s="222"/>
      <c r="L573" s="222"/>
      <c r="M573" s="222"/>
      <c r="N573" s="222"/>
      <c r="R573" s="223"/>
    </row>
    <row r="574" spans="1:18" s="191" customFormat="1">
      <c r="A574" s="221"/>
      <c r="B574" s="221"/>
      <c r="C574" s="221"/>
      <c r="D574" s="222"/>
      <c r="E574" s="222"/>
      <c r="F574" s="222"/>
      <c r="G574" s="222"/>
      <c r="H574" s="222"/>
      <c r="I574" s="222"/>
      <c r="J574" s="222"/>
      <c r="K574" s="222"/>
      <c r="L574" s="222"/>
      <c r="M574" s="222"/>
      <c r="N574" s="222"/>
      <c r="R574" s="223"/>
    </row>
    <row r="575" spans="1:18" s="191" customFormat="1">
      <c r="A575" s="221"/>
      <c r="B575" s="221"/>
      <c r="C575" s="221"/>
      <c r="D575" s="222"/>
      <c r="E575" s="222"/>
      <c r="F575" s="222"/>
      <c r="G575" s="222"/>
      <c r="H575" s="222"/>
      <c r="I575" s="222"/>
      <c r="J575" s="222"/>
      <c r="K575" s="222"/>
      <c r="L575" s="222"/>
      <c r="M575" s="222"/>
      <c r="N575" s="222"/>
      <c r="R575" s="223"/>
    </row>
    <row r="576" spans="1:18" s="191" customFormat="1">
      <c r="A576" s="221"/>
      <c r="B576" s="221"/>
      <c r="C576" s="221"/>
      <c r="D576" s="222"/>
      <c r="E576" s="222"/>
      <c r="F576" s="222"/>
      <c r="G576" s="222"/>
      <c r="H576" s="222"/>
      <c r="I576" s="222"/>
      <c r="J576" s="222"/>
      <c r="K576" s="222"/>
      <c r="L576" s="222"/>
      <c r="M576" s="222"/>
      <c r="N576" s="222"/>
      <c r="R576" s="223"/>
    </row>
    <row r="577" spans="1:18" s="191" customFormat="1">
      <c r="A577" s="221"/>
      <c r="B577" s="221"/>
      <c r="C577" s="221"/>
      <c r="D577" s="222"/>
      <c r="E577" s="222"/>
      <c r="F577" s="222"/>
      <c r="G577" s="222"/>
      <c r="H577" s="222"/>
      <c r="I577" s="222"/>
      <c r="J577" s="222"/>
      <c r="K577" s="222"/>
      <c r="L577" s="222"/>
      <c r="M577" s="222"/>
      <c r="N577" s="222"/>
      <c r="R577" s="223"/>
    </row>
    <row r="578" spans="1:18" s="191" customFormat="1">
      <c r="A578" s="221"/>
      <c r="B578" s="221"/>
      <c r="C578" s="221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R578" s="223"/>
    </row>
    <row r="579" spans="1:18" s="191" customFormat="1">
      <c r="A579" s="221"/>
      <c r="B579" s="221"/>
      <c r="C579" s="221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R579" s="223"/>
    </row>
    <row r="580" spans="1:18" s="191" customFormat="1">
      <c r="A580" s="221"/>
      <c r="B580" s="221"/>
      <c r="C580" s="221"/>
      <c r="D580" s="222"/>
      <c r="E580" s="222"/>
      <c r="F580" s="222"/>
      <c r="G580" s="222"/>
      <c r="H580" s="222"/>
      <c r="I580" s="222"/>
      <c r="J580" s="222"/>
      <c r="K580" s="222"/>
      <c r="L580" s="222"/>
      <c r="M580" s="222"/>
      <c r="N580" s="222"/>
      <c r="R580" s="223"/>
    </row>
    <row r="581" spans="1:18" s="191" customFormat="1">
      <c r="A581" s="221"/>
      <c r="B581" s="221"/>
      <c r="C581" s="221"/>
      <c r="D581" s="222"/>
      <c r="E581" s="222"/>
      <c r="F581" s="222"/>
      <c r="G581" s="222"/>
      <c r="H581" s="222"/>
      <c r="I581" s="222"/>
      <c r="J581" s="222"/>
      <c r="K581" s="222"/>
      <c r="L581" s="222"/>
      <c r="M581" s="222"/>
      <c r="N581" s="222"/>
      <c r="R581" s="223"/>
    </row>
    <row r="582" spans="1:18" s="191" customFormat="1">
      <c r="A582" s="221"/>
      <c r="B582" s="221"/>
      <c r="C582" s="221"/>
      <c r="D582" s="222"/>
      <c r="E582" s="222"/>
      <c r="F582" s="222"/>
      <c r="G582" s="222"/>
      <c r="H582" s="222"/>
      <c r="I582" s="222"/>
      <c r="J582" s="222"/>
      <c r="K582" s="222"/>
      <c r="L582" s="222"/>
      <c r="M582" s="222"/>
      <c r="N582" s="222"/>
      <c r="R582" s="223"/>
    </row>
    <row r="583" spans="1:18" s="191" customFormat="1">
      <c r="A583" s="221"/>
      <c r="B583" s="221"/>
      <c r="C583" s="221"/>
      <c r="D583" s="222"/>
      <c r="E583" s="222"/>
      <c r="F583" s="222"/>
      <c r="G583" s="222"/>
      <c r="H583" s="222"/>
      <c r="I583" s="222"/>
      <c r="J583" s="222"/>
      <c r="K583" s="222"/>
      <c r="L583" s="222"/>
      <c r="M583" s="222"/>
      <c r="N583" s="222"/>
      <c r="R583" s="223"/>
    </row>
    <row r="584" spans="1:18" s="191" customFormat="1">
      <c r="A584" s="221"/>
      <c r="B584" s="221"/>
      <c r="C584" s="221"/>
      <c r="D584" s="222"/>
      <c r="E584" s="222"/>
      <c r="F584" s="222"/>
      <c r="G584" s="222"/>
      <c r="H584" s="222"/>
      <c r="I584" s="222"/>
      <c r="J584" s="222"/>
      <c r="K584" s="222"/>
      <c r="L584" s="222"/>
      <c r="M584" s="222"/>
      <c r="N584" s="222"/>
      <c r="R584" s="223"/>
    </row>
    <row r="585" spans="1:18" s="191" customFormat="1">
      <c r="A585" s="221"/>
      <c r="B585" s="221"/>
      <c r="C585" s="221"/>
      <c r="D585" s="222"/>
      <c r="E585" s="222"/>
      <c r="F585" s="222"/>
      <c r="G585" s="222"/>
      <c r="H585" s="222"/>
      <c r="I585" s="222"/>
      <c r="J585" s="222"/>
      <c r="K585" s="222"/>
      <c r="L585" s="222"/>
      <c r="M585" s="222"/>
      <c r="N585" s="222"/>
      <c r="R585" s="223"/>
    </row>
    <row r="586" spans="1:18" s="191" customFormat="1">
      <c r="A586" s="221"/>
      <c r="B586" s="221"/>
      <c r="C586" s="221"/>
      <c r="D586" s="222"/>
      <c r="E586" s="222"/>
      <c r="F586" s="222"/>
      <c r="G586" s="222"/>
      <c r="H586" s="222"/>
      <c r="I586" s="222"/>
      <c r="J586" s="222"/>
      <c r="K586" s="222"/>
      <c r="L586" s="222"/>
      <c r="M586" s="222"/>
      <c r="N586" s="222"/>
      <c r="R586" s="223"/>
    </row>
    <row r="587" spans="1:18" s="191" customFormat="1">
      <c r="A587" s="221"/>
      <c r="B587" s="221"/>
      <c r="C587" s="221"/>
      <c r="D587" s="222"/>
      <c r="E587" s="222"/>
      <c r="F587" s="222"/>
      <c r="G587" s="222"/>
      <c r="H587" s="222"/>
      <c r="I587" s="222"/>
      <c r="J587" s="222"/>
      <c r="K587" s="222"/>
      <c r="L587" s="222"/>
      <c r="M587" s="222"/>
      <c r="N587" s="222"/>
      <c r="R587" s="223"/>
    </row>
    <row r="588" spans="1:18" s="191" customFormat="1">
      <c r="A588" s="221"/>
      <c r="B588" s="221"/>
      <c r="C588" s="221"/>
      <c r="D588" s="222"/>
      <c r="E588" s="222"/>
      <c r="F588" s="222"/>
      <c r="G588" s="222"/>
      <c r="H588" s="222"/>
      <c r="I588" s="222"/>
      <c r="J588" s="222"/>
      <c r="K588" s="222"/>
      <c r="L588" s="222"/>
      <c r="M588" s="222"/>
      <c r="N588" s="222"/>
      <c r="R588" s="223"/>
    </row>
    <row r="589" spans="1:18" s="191" customFormat="1">
      <c r="A589" s="221"/>
      <c r="B589" s="221"/>
      <c r="C589" s="221"/>
      <c r="D589" s="222"/>
      <c r="E589" s="222"/>
      <c r="F589" s="222"/>
      <c r="G589" s="222"/>
      <c r="H589" s="222"/>
      <c r="I589" s="222"/>
      <c r="J589" s="222"/>
      <c r="K589" s="222"/>
      <c r="L589" s="222"/>
      <c r="M589" s="222"/>
      <c r="N589" s="222"/>
      <c r="R589" s="223"/>
    </row>
    <row r="590" spans="1:18" s="191" customFormat="1">
      <c r="A590" s="221"/>
      <c r="B590" s="221"/>
      <c r="C590" s="221"/>
      <c r="D590" s="222"/>
      <c r="E590" s="222"/>
      <c r="F590" s="222"/>
      <c r="G590" s="222"/>
      <c r="H590" s="222"/>
      <c r="I590" s="222"/>
      <c r="J590" s="222"/>
      <c r="K590" s="222"/>
      <c r="L590" s="222"/>
      <c r="M590" s="222"/>
      <c r="N590" s="222"/>
      <c r="R590" s="223"/>
    </row>
    <row r="591" spans="1:18" s="191" customFormat="1">
      <c r="A591" s="221"/>
      <c r="B591" s="221"/>
      <c r="C591" s="221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R591" s="223"/>
    </row>
    <row r="592" spans="1:18" s="191" customFormat="1">
      <c r="A592" s="221"/>
      <c r="B592" s="221"/>
      <c r="C592" s="221"/>
      <c r="D592" s="222"/>
      <c r="E592" s="222"/>
      <c r="F592" s="222"/>
      <c r="G592" s="222"/>
      <c r="H592" s="222"/>
      <c r="I592" s="222"/>
      <c r="J592" s="222"/>
      <c r="K592" s="222"/>
      <c r="L592" s="222"/>
      <c r="M592" s="222"/>
      <c r="N592" s="222"/>
      <c r="R592" s="223"/>
    </row>
    <row r="593" spans="1:18" s="191" customFormat="1">
      <c r="A593" s="221"/>
      <c r="B593" s="221"/>
      <c r="C593" s="221"/>
      <c r="D593" s="222"/>
      <c r="E593" s="222"/>
      <c r="F593" s="222"/>
      <c r="G593" s="222"/>
      <c r="H593" s="222"/>
      <c r="I593" s="222"/>
      <c r="J593" s="222"/>
      <c r="K593" s="222"/>
      <c r="L593" s="222"/>
      <c r="M593" s="222"/>
      <c r="N593" s="222"/>
      <c r="R593" s="223"/>
    </row>
    <row r="594" spans="1:18" s="191" customFormat="1">
      <c r="A594" s="221"/>
      <c r="B594" s="221"/>
      <c r="C594" s="221"/>
      <c r="D594" s="222"/>
      <c r="E594" s="222"/>
      <c r="F594" s="222"/>
      <c r="G594" s="222"/>
      <c r="H594" s="222"/>
      <c r="I594" s="222"/>
      <c r="J594" s="222"/>
      <c r="K594" s="222"/>
      <c r="L594" s="222"/>
      <c r="M594" s="222"/>
      <c r="N594" s="222"/>
      <c r="R594" s="223"/>
    </row>
    <row r="595" spans="1:18" s="191" customFormat="1">
      <c r="A595" s="221"/>
      <c r="B595" s="221"/>
      <c r="C595" s="221"/>
      <c r="D595" s="222"/>
      <c r="E595" s="222"/>
      <c r="F595" s="222"/>
      <c r="G595" s="222"/>
      <c r="H595" s="222"/>
      <c r="I595" s="222"/>
      <c r="J595" s="222"/>
      <c r="K595" s="222"/>
      <c r="L595" s="222"/>
      <c r="M595" s="222"/>
      <c r="N595" s="222"/>
      <c r="R595" s="223"/>
    </row>
    <row r="596" spans="1:18" s="191" customFormat="1">
      <c r="A596" s="221"/>
      <c r="B596" s="221"/>
      <c r="C596" s="221"/>
      <c r="D596" s="222"/>
      <c r="E596" s="222"/>
      <c r="F596" s="222"/>
      <c r="G596" s="222"/>
      <c r="H596" s="222"/>
      <c r="I596" s="222"/>
      <c r="J596" s="222"/>
      <c r="K596" s="222"/>
      <c r="L596" s="222"/>
      <c r="M596" s="222"/>
      <c r="N596" s="222"/>
      <c r="R596" s="223"/>
    </row>
    <row r="597" spans="1:18" s="191" customFormat="1">
      <c r="A597" s="221"/>
      <c r="B597" s="221"/>
      <c r="C597" s="221"/>
      <c r="D597" s="222"/>
      <c r="E597" s="222"/>
      <c r="F597" s="222"/>
      <c r="G597" s="222"/>
      <c r="H597" s="222"/>
      <c r="I597" s="222"/>
      <c r="J597" s="222"/>
      <c r="K597" s="222"/>
      <c r="L597" s="222"/>
      <c r="M597" s="222"/>
      <c r="N597" s="222"/>
      <c r="R597" s="223"/>
    </row>
    <row r="598" spans="1:18" s="191" customFormat="1">
      <c r="A598" s="221"/>
      <c r="B598" s="221"/>
      <c r="C598" s="221"/>
      <c r="D598" s="222"/>
      <c r="E598" s="222"/>
      <c r="F598" s="222"/>
      <c r="G598" s="222"/>
      <c r="H598" s="222"/>
      <c r="I598" s="222"/>
      <c r="J598" s="222"/>
      <c r="K598" s="222"/>
      <c r="L598" s="222"/>
      <c r="M598" s="222"/>
      <c r="N598" s="222"/>
      <c r="R598" s="223"/>
    </row>
    <row r="599" spans="1:18" s="191" customFormat="1">
      <c r="A599" s="221"/>
      <c r="B599" s="221"/>
      <c r="C599" s="221"/>
      <c r="D599" s="222"/>
      <c r="E599" s="222"/>
      <c r="F599" s="222"/>
      <c r="G599" s="222"/>
      <c r="H599" s="222"/>
      <c r="I599" s="222"/>
      <c r="J599" s="222"/>
      <c r="K599" s="222"/>
      <c r="L599" s="222"/>
      <c r="M599" s="222"/>
      <c r="N599" s="222"/>
      <c r="R599" s="223"/>
    </row>
    <row r="600" spans="1:18" s="191" customFormat="1">
      <c r="A600" s="221"/>
      <c r="B600" s="221"/>
      <c r="C600" s="221"/>
      <c r="D600" s="222"/>
      <c r="E600" s="222"/>
      <c r="F600" s="222"/>
      <c r="G600" s="222"/>
      <c r="H600" s="222"/>
      <c r="I600" s="222"/>
      <c r="J600" s="222"/>
      <c r="K600" s="222"/>
      <c r="L600" s="222"/>
      <c r="M600" s="222"/>
      <c r="N600" s="222"/>
      <c r="R600" s="223"/>
    </row>
    <row r="601" spans="1:18" s="191" customFormat="1">
      <c r="A601" s="221"/>
      <c r="B601" s="221"/>
      <c r="C601" s="221"/>
      <c r="D601" s="222"/>
      <c r="E601" s="222"/>
      <c r="F601" s="222"/>
      <c r="G601" s="222"/>
      <c r="H601" s="222"/>
      <c r="I601" s="222"/>
      <c r="J601" s="222"/>
      <c r="K601" s="222"/>
      <c r="L601" s="222"/>
      <c r="M601" s="222"/>
      <c r="N601" s="222"/>
      <c r="R601" s="223"/>
    </row>
    <row r="602" spans="1:18" s="191" customFormat="1">
      <c r="A602" s="221"/>
      <c r="B602" s="221"/>
      <c r="C602" s="221"/>
      <c r="D602" s="222"/>
      <c r="E602" s="222"/>
      <c r="F602" s="222"/>
      <c r="G602" s="222"/>
      <c r="H602" s="222"/>
      <c r="I602" s="222"/>
      <c r="J602" s="222"/>
      <c r="K602" s="222"/>
      <c r="L602" s="222"/>
      <c r="M602" s="222"/>
      <c r="N602" s="222"/>
      <c r="R602" s="223"/>
    </row>
    <row r="603" spans="1:18" s="191" customFormat="1">
      <c r="A603" s="221"/>
      <c r="B603" s="221"/>
      <c r="C603" s="221"/>
      <c r="D603" s="222"/>
      <c r="E603" s="222"/>
      <c r="F603" s="222"/>
      <c r="G603" s="222"/>
      <c r="H603" s="222"/>
      <c r="I603" s="222"/>
      <c r="J603" s="222"/>
      <c r="K603" s="222"/>
      <c r="L603" s="222"/>
      <c r="M603" s="222"/>
      <c r="N603" s="222"/>
      <c r="R603" s="223"/>
    </row>
    <row r="604" spans="1:18" s="191" customFormat="1">
      <c r="A604" s="221"/>
      <c r="B604" s="221"/>
      <c r="C604" s="221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R604" s="223"/>
    </row>
    <row r="605" spans="1:18" s="191" customFormat="1">
      <c r="A605" s="221"/>
      <c r="B605" s="221"/>
      <c r="C605" s="221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R605" s="223"/>
    </row>
    <row r="606" spans="1:18" s="191" customFormat="1">
      <c r="A606" s="221"/>
      <c r="B606" s="221"/>
      <c r="C606" s="221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R606" s="223"/>
    </row>
    <row r="607" spans="1:18" s="191" customFormat="1">
      <c r="A607" s="221"/>
      <c r="B607" s="221"/>
      <c r="C607" s="221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R607" s="223"/>
    </row>
    <row r="608" spans="1:18" s="191" customFormat="1">
      <c r="A608" s="221"/>
      <c r="B608" s="221"/>
      <c r="C608" s="221"/>
      <c r="D608" s="222"/>
      <c r="E608" s="222"/>
      <c r="F608" s="222"/>
      <c r="G608" s="222"/>
      <c r="H608" s="222"/>
      <c r="I608" s="222"/>
      <c r="J608" s="222"/>
      <c r="K608" s="222"/>
      <c r="L608" s="222"/>
      <c r="M608" s="222"/>
      <c r="N608" s="222"/>
      <c r="R608" s="223"/>
    </row>
    <row r="609" spans="1:18" s="191" customFormat="1">
      <c r="A609" s="221"/>
      <c r="B609" s="221"/>
      <c r="C609" s="221"/>
      <c r="D609" s="222"/>
      <c r="E609" s="222"/>
      <c r="F609" s="222"/>
      <c r="G609" s="222"/>
      <c r="H609" s="222"/>
      <c r="I609" s="222"/>
      <c r="J609" s="222"/>
      <c r="K609" s="222"/>
      <c r="L609" s="222"/>
      <c r="M609" s="222"/>
      <c r="N609" s="222"/>
      <c r="R609" s="223"/>
    </row>
    <row r="610" spans="1:18" s="191" customFormat="1">
      <c r="A610" s="221"/>
      <c r="B610" s="221"/>
      <c r="C610" s="221"/>
      <c r="D610" s="222"/>
      <c r="E610" s="222"/>
      <c r="F610" s="222"/>
      <c r="G610" s="222"/>
      <c r="H610" s="222"/>
      <c r="I610" s="222"/>
      <c r="J610" s="222"/>
      <c r="K610" s="222"/>
      <c r="L610" s="222"/>
      <c r="M610" s="222"/>
      <c r="N610" s="222"/>
      <c r="R610" s="223"/>
    </row>
    <row r="611" spans="1:18" s="191" customFormat="1">
      <c r="A611" s="221"/>
      <c r="B611" s="221"/>
      <c r="C611" s="221"/>
      <c r="D611" s="222"/>
      <c r="E611" s="222"/>
      <c r="F611" s="222"/>
      <c r="G611" s="222"/>
      <c r="H611" s="222"/>
      <c r="I611" s="222"/>
      <c r="J611" s="222"/>
      <c r="K611" s="222"/>
      <c r="L611" s="222"/>
      <c r="M611" s="222"/>
      <c r="N611" s="222"/>
      <c r="R611" s="223"/>
    </row>
    <row r="612" spans="1:18" s="191" customFormat="1">
      <c r="A612" s="221"/>
      <c r="B612" s="221"/>
      <c r="C612" s="221"/>
      <c r="D612" s="222"/>
      <c r="E612" s="222"/>
      <c r="F612" s="222"/>
      <c r="G612" s="222"/>
      <c r="H612" s="222"/>
      <c r="I612" s="222"/>
      <c r="J612" s="222"/>
      <c r="K612" s="222"/>
      <c r="L612" s="222"/>
      <c r="M612" s="222"/>
      <c r="N612" s="222"/>
      <c r="R612" s="223"/>
    </row>
    <row r="613" spans="1:18" s="191" customFormat="1">
      <c r="A613" s="221"/>
      <c r="B613" s="221"/>
      <c r="C613" s="221"/>
      <c r="D613" s="222"/>
      <c r="E613" s="222"/>
      <c r="F613" s="222"/>
      <c r="G613" s="222"/>
      <c r="H613" s="222"/>
      <c r="I613" s="222"/>
      <c r="J613" s="222"/>
      <c r="K613" s="222"/>
      <c r="L613" s="222"/>
      <c r="M613" s="222"/>
      <c r="N613" s="222"/>
      <c r="R613" s="223"/>
    </row>
    <row r="614" spans="1:18" s="191" customFormat="1">
      <c r="A614" s="221"/>
      <c r="B614" s="221"/>
      <c r="C614" s="221"/>
      <c r="D614" s="222"/>
      <c r="E614" s="222"/>
      <c r="F614" s="222"/>
      <c r="G614" s="222"/>
      <c r="H614" s="222"/>
      <c r="I614" s="222"/>
      <c r="J614" s="222"/>
      <c r="K614" s="222"/>
      <c r="L614" s="222"/>
      <c r="M614" s="222"/>
      <c r="N614" s="222"/>
      <c r="R614" s="223"/>
    </row>
    <row r="615" spans="1:18" s="191" customFormat="1">
      <c r="A615" s="221"/>
      <c r="B615" s="221"/>
      <c r="C615" s="221"/>
      <c r="D615" s="222"/>
      <c r="E615" s="222"/>
      <c r="F615" s="222"/>
      <c r="G615" s="222"/>
      <c r="H615" s="222"/>
      <c r="I615" s="222"/>
      <c r="J615" s="222"/>
      <c r="K615" s="222"/>
      <c r="L615" s="222"/>
      <c r="M615" s="222"/>
      <c r="N615" s="222"/>
      <c r="R615" s="223"/>
    </row>
    <row r="616" spans="1:18" s="191" customFormat="1">
      <c r="A616" s="221"/>
      <c r="B616" s="221"/>
      <c r="C616" s="221"/>
      <c r="D616" s="222"/>
      <c r="E616" s="222"/>
      <c r="F616" s="222"/>
      <c r="G616" s="222"/>
      <c r="H616" s="222"/>
      <c r="I616" s="222"/>
      <c r="J616" s="222"/>
      <c r="K616" s="222"/>
      <c r="L616" s="222"/>
      <c r="M616" s="222"/>
      <c r="N616" s="222"/>
      <c r="R616" s="223"/>
    </row>
    <row r="617" spans="1:18" s="191" customFormat="1">
      <c r="A617" s="221"/>
      <c r="B617" s="221"/>
      <c r="C617" s="221"/>
      <c r="D617" s="222"/>
      <c r="E617" s="222"/>
      <c r="F617" s="222"/>
      <c r="G617" s="222"/>
      <c r="H617" s="222"/>
      <c r="I617" s="222"/>
      <c r="J617" s="222"/>
      <c r="K617" s="222"/>
      <c r="L617" s="222"/>
      <c r="M617" s="222"/>
      <c r="N617" s="222"/>
      <c r="R617" s="223"/>
    </row>
    <row r="618" spans="1:18" s="191" customFormat="1">
      <c r="A618" s="221"/>
      <c r="B618" s="221"/>
      <c r="C618" s="221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R618" s="223"/>
    </row>
    <row r="619" spans="1:18" s="191" customFormat="1">
      <c r="A619" s="221"/>
      <c r="B619" s="221"/>
      <c r="C619" s="221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R619" s="223"/>
    </row>
    <row r="620" spans="1:18" s="191" customFormat="1">
      <c r="A620" s="221"/>
      <c r="B620" s="221"/>
      <c r="C620" s="221"/>
      <c r="D620" s="222"/>
      <c r="E620" s="222"/>
      <c r="F620" s="222"/>
      <c r="G620" s="222"/>
      <c r="H620" s="222"/>
      <c r="I620" s="222"/>
      <c r="J620" s="222"/>
      <c r="K620" s="222"/>
      <c r="L620" s="222"/>
      <c r="M620" s="222"/>
      <c r="N620" s="222"/>
      <c r="R620" s="223"/>
    </row>
    <row r="621" spans="1:18" s="191" customFormat="1">
      <c r="A621" s="221"/>
      <c r="B621" s="221"/>
      <c r="C621" s="221"/>
      <c r="D621" s="222"/>
      <c r="E621" s="222"/>
      <c r="F621" s="222"/>
      <c r="G621" s="222"/>
      <c r="H621" s="222"/>
      <c r="I621" s="222"/>
      <c r="J621" s="222"/>
      <c r="K621" s="222"/>
      <c r="L621" s="222"/>
      <c r="M621" s="222"/>
      <c r="N621" s="222"/>
      <c r="R621" s="223"/>
    </row>
    <row r="622" spans="1:18" s="191" customFormat="1">
      <c r="A622" s="221"/>
      <c r="B622" s="221"/>
      <c r="C622" s="221"/>
      <c r="D622" s="222"/>
      <c r="E622" s="222"/>
      <c r="F622" s="222"/>
      <c r="G622" s="222"/>
      <c r="H622" s="222"/>
      <c r="I622" s="222"/>
      <c r="J622" s="222"/>
      <c r="K622" s="222"/>
      <c r="L622" s="222"/>
      <c r="M622" s="222"/>
      <c r="N622" s="222"/>
      <c r="R622" s="223"/>
    </row>
    <row r="623" spans="1:18" s="191" customFormat="1">
      <c r="A623" s="221"/>
      <c r="B623" s="221"/>
      <c r="C623" s="221"/>
      <c r="D623" s="222"/>
      <c r="E623" s="222"/>
      <c r="F623" s="222"/>
      <c r="G623" s="222"/>
      <c r="H623" s="222"/>
      <c r="I623" s="222"/>
      <c r="J623" s="222"/>
      <c r="K623" s="222"/>
      <c r="L623" s="222"/>
      <c r="M623" s="222"/>
      <c r="N623" s="222"/>
      <c r="R623" s="223"/>
    </row>
    <row r="624" spans="1:18" s="191" customFormat="1">
      <c r="A624" s="221"/>
      <c r="B624" s="221"/>
      <c r="C624" s="221"/>
      <c r="D624" s="222"/>
      <c r="E624" s="222"/>
      <c r="F624" s="222"/>
      <c r="G624" s="222"/>
      <c r="H624" s="222"/>
      <c r="I624" s="222"/>
      <c r="J624" s="222"/>
      <c r="K624" s="222"/>
      <c r="L624" s="222"/>
      <c r="M624" s="222"/>
      <c r="N624" s="222"/>
      <c r="R624" s="223"/>
    </row>
    <row r="625" spans="1:18" s="191" customFormat="1">
      <c r="A625" s="221"/>
      <c r="B625" s="221"/>
      <c r="C625" s="221"/>
      <c r="D625" s="222"/>
      <c r="E625" s="222"/>
      <c r="F625" s="222"/>
      <c r="G625" s="222"/>
      <c r="H625" s="222"/>
      <c r="I625" s="222"/>
      <c r="J625" s="222"/>
      <c r="K625" s="222"/>
      <c r="L625" s="222"/>
      <c r="M625" s="222"/>
      <c r="N625" s="222"/>
      <c r="R625" s="223"/>
    </row>
    <row r="626" spans="1:18" s="191" customFormat="1">
      <c r="A626" s="221"/>
      <c r="B626" s="221"/>
      <c r="C626" s="221"/>
      <c r="D626" s="222"/>
      <c r="E626" s="222"/>
      <c r="F626" s="222"/>
      <c r="G626" s="222"/>
      <c r="H626" s="222"/>
      <c r="I626" s="222"/>
      <c r="J626" s="222"/>
      <c r="K626" s="222"/>
      <c r="L626" s="222"/>
      <c r="M626" s="222"/>
      <c r="N626" s="222"/>
      <c r="R626" s="223"/>
    </row>
    <row r="627" spans="1:18" s="191" customFormat="1">
      <c r="A627" s="221"/>
      <c r="B627" s="221"/>
      <c r="C627" s="221"/>
      <c r="D627" s="222"/>
      <c r="E627" s="222"/>
      <c r="F627" s="222"/>
      <c r="G627" s="222"/>
      <c r="H627" s="222"/>
      <c r="I627" s="222"/>
      <c r="J627" s="222"/>
      <c r="K627" s="222"/>
      <c r="L627" s="222"/>
      <c r="M627" s="222"/>
      <c r="N627" s="222"/>
      <c r="R627" s="223"/>
    </row>
    <row r="628" spans="1:18" s="191" customFormat="1">
      <c r="A628" s="221"/>
      <c r="B628" s="221"/>
      <c r="C628" s="221"/>
      <c r="D628" s="222"/>
      <c r="E628" s="222"/>
      <c r="F628" s="222"/>
      <c r="G628" s="222"/>
      <c r="H628" s="222"/>
      <c r="I628" s="222"/>
      <c r="J628" s="222"/>
      <c r="K628" s="222"/>
      <c r="L628" s="222"/>
      <c r="M628" s="222"/>
      <c r="N628" s="222"/>
      <c r="R628" s="223"/>
    </row>
    <row r="629" spans="1:18" s="191" customFormat="1">
      <c r="A629" s="221"/>
      <c r="B629" s="221"/>
      <c r="C629" s="221"/>
      <c r="D629" s="222"/>
      <c r="E629" s="222"/>
      <c r="F629" s="222"/>
      <c r="G629" s="222"/>
      <c r="H629" s="222"/>
      <c r="I629" s="222"/>
      <c r="J629" s="222"/>
      <c r="K629" s="222"/>
      <c r="L629" s="222"/>
      <c r="M629" s="222"/>
      <c r="N629" s="222"/>
      <c r="R629" s="223"/>
    </row>
    <row r="630" spans="1:18" s="191" customFormat="1">
      <c r="A630" s="221"/>
      <c r="B630" s="221"/>
      <c r="C630" s="221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R630" s="223"/>
    </row>
    <row r="631" spans="1:18" s="191" customFormat="1">
      <c r="A631" s="221"/>
      <c r="B631" s="221"/>
      <c r="C631" s="221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R631" s="223"/>
    </row>
    <row r="632" spans="1:18" s="191" customFormat="1">
      <c r="A632" s="221"/>
      <c r="B632" s="221"/>
      <c r="C632" s="221"/>
      <c r="D632" s="222"/>
      <c r="E632" s="222"/>
      <c r="F632" s="222"/>
      <c r="G632" s="222"/>
      <c r="H632" s="222"/>
      <c r="I632" s="222"/>
      <c r="J632" s="222"/>
      <c r="K632" s="222"/>
      <c r="L632" s="222"/>
      <c r="M632" s="222"/>
      <c r="N632" s="222"/>
      <c r="R632" s="223"/>
    </row>
    <row r="633" spans="1:18" s="191" customFormat="1">
      <c r="A633" s="221"/>
      <c r="B633" s="221"/>
      <c r="C633" s="221"/>
      <c r="D633" s="222"/>
      <c r="E633" s="222"/>
      <c r="F633" s="222"/>
      <c r="G633" s="222"/>
      <c r="H633" s="222"/>
      <c r="I633" s="222"/>
      <c r="J633" s="222"/>
      <c r="K633" s="222"/>
      <c r="L633" s="222"/>
      <c r="M633" s="222"/>
      <c r="N633" s="222"/>
      <c r="R633" s="223"/>
    </row>
    <row r="634" spans="1:18" s="191" customFormat="1">
      <c r="A634" s="221"/>
      <c r="B634" s="221"/>
      <c r="C634" s="221"/>
      <c r="D634" s="222"/>
      <c r="E634" s="222"/>
      <c r="F634" s="222"/>
      <c r="G634" s="222"/>
      <c r="H634" s="222"/>
      <c r="I634" s="222"/>
      <c r="J634" s="222"/>
      <c r="K634" s="222"/>
      <c r="L634" s="222"/>
      <c r="M634" s="222"/>
      <c r="N634" s="222"/>
      <c r="R634" s="223"/>
    </row>
    <row r="635" spans="1:18" s="191" customFormat="1">
      <c r="A635" s="221"/>
      <c r="B635" s="221"/>
      <c r="C635" s="221"/>
      <c r="D635" s="222"/>
      <c r="E635" s="222"/>
      <c r="F635" s="222"/>
      <c r="G635" s="222"/>
      <c r="H635" s="222"/>
      <c r="I635" s="222"/>
      <c r="J635" s="222"/>
      <c r="K635" s="222"/>
      <c r="L635" s="222"/>
      <c r="M635" s="222"/>
      <c r="N635" s="222"/>
      <c r="R635" s="223"/>
    </row>
    <row r="636" spans="1:18" s="191" customFormat="1">
      <c r="A636" s="221"/>
      <c r="B636" s="221"/>
      <c r="C636" s="221"/>
      <c r="D636" s="222"/>
      <c r="E636" s="222"/>
      <c r="F636" s="222"/>
      <c r="G636" s="222"/>
      <c r="H636" s="222"/>
      <c r="I636" s="222"/>
      <c r="J636" s="222"/>
      <c r="K636" s="222"/>
      <c r="L636" s="222"/>
      <c r="M636" s="222"/>
      <c r="N636" s="222"/>
      <c r="R636" s="223"/>
    </row>
    <row r="637" spans="1:18" s="191" customFormat="1">
      <c r="A637" s="221"/>
      <c r="B637" s="221"/>
      <c r="C637" s="221"/>
      <c r="D637" s="222"/>
      <c r="E637" s="222"/>
      <c r="F637" s="222"/>
      <c r="G637" s="222"/>
      <c r="H637" s="222"/>
      <c r="I637" s="222"/>
      <c r="J637" s="222"/>
      <c r="K637" s="222"/>
      <c r="L637" s="222"/>
      <c r="M637" s="222"/>
      <c r="N637" s="222"/>
      <c r="R637" s="223"/>
    </row>
    <row r="638" spans="1:18" s="191" customFormat="1">
      <c r="A638" s="221"/>
      <c r="B638" s="221"/>
      <c r="C638" s="221"/>
      <c r="D638" s="222"/>
      <c r="E638" s="222"/>
      <c r="F638" s="222"/>
      <c r="G638" s="222"/>
      <c r="H638" s="222"/>
      <c r="I638" s="222"/>
      <c r="J638" s="222"/>
      <c r="K638" s="222"/>
      <c r="L638" s="222"/>
      <c r="M638" s="222"/>
      <c r="N638" s="222"/>
      <c r="R638" s="223"/>
    </row>
    <row r="639" spans="1:18" s="191" customFormat="1">
      <c r="A639" s="221"/>
      <c r="B639" s="221"/>
      <c r="C639" s="221"/>
      <c r="D639" s="222"/>
      <c r="E639" s="222"/>
      <c r="F639" s="222"/>
      <c r="G639" s="222"/>
      <c r="H639" s="222"/>
      <c r="I639" s="222"/>
      <c r="J639" s="222"/>
      <c r="K639" s="222"/>
      <c r="L639" s="222"/>
      <c r="M639" s="222"/>
      <c r="N639" s="222"/>
      <c r="R639" s="223"/>
    </row>
    <row r="640" spans="1:18" s="191" customFormat="1">
      <c r="A640" s="221"/>
      <c r="B640" s="221"/>
      <c r="C640" s="221"/>
      <c r="D640" s="222"/>
      <c r="E640" s="222"/>
      <c r="F640" s="222"/>
      <c r="G640" s="222"/>
      <c r="H640" s="222"/>
      <c r="I640" s="222"/>
      <c r="J640" s="222"/>
      <c r="K640" s="222"/>
      <c r="L640" s="222"/>
      <c r="M640" s="222"/>
      <c r="N640" s="222"/>
      <c r="R640" s="223"/>
    </row>
    <row r="641" spans="1:18" s="191" customFormat="1">
      <c r="A641" s="221"/>
      <c r="B641" s="221"/>
      <c r="C641" s="221"/>
      <c r="D641" s="222"/>
      <c r="E641" s="222"/>
      <c r="F641" s="222"/>
      <c r="G641" s="222"/>
      <c r="H641" s="222"/>
      <c r="I641" s="222"/>
      <c r="J641" s="222"/>
      <c r="K641" s="222"/>
      <c r="L641" s="222"/>
      <c r="M641" s="222"/>
      <c r="N641" s="222"/>
      <c r="R641" s="223"/>
    </row>
    <row r="642" spans="1:18" s="191" customFormat="1">
      <c r="A642" s="221"/>
      <c r="B642" s="221"/>
      <c r="C642" s="221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R642" s="223"/>
    </row>
    <row r="643" spans="1:18" s="191" customFormat="1">
      <c r="A643" s="221"/>
      <c r="B643" s="221"/>
      <c r="C643" s="221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R643" s="223"/>
    </row>
    <row r="644" spans="1:18" s="191" customFormat="1">
      <c r="A644" s="221"/>
      <c r="B644" s="221"/>
      <c r="C644" s="221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R644" s="223"/>
    </row>
    <row r="645" spans="1:18" s="191" customFormat="1">
      <c r="A645" s="221"/>
      <c r="B645" s="221"/>
      <c r="C645" s="221"/>
      <c r="D645" s="222"/>
      <c r="E645" s="222"/>
      <c r="F645" s="222"/>
      <c r="G645" s="222"/>
      <c r="H645" s="222"/>
      <c r="I645" s="222"/>
      <c r="J645" s="222"/>
      <c r="K645" s="222"/>
      <c r="L645" s="222"/>
      <c r="M645" s="222"/>
      <c r="N645" s="222"/>
      <c r="R645" s="223"/>
    </row>
    <row r="646" spans="1:18" s="191" customFormat="1">
      <c r="A646" s="221"/>
      <c r="B646" s="221"/>
      <c r="C646" s="221"/>
      <c r="D646" s="222"/>
      <c r="E646" s="222"/>
      <c r="F646" s="222"/>
      <c r="G646" s="222"/>
      <c r="H646" s="222"/>
      <c r="I646" s="222"/>
      <c r="J646" s="222"/>
      <c r="K646" s="222"/>
      <c r="L646" s="222"/>
      <c r="M646" s="222"/>
      <c r="N646" s="222"/>
      <c r="R646" s="223"/>
    </row>
    <row r="647" spans="1:18" s="191" customFormat="1">
      <c r="A647" s="221"/>
      <c r="B647" s="221"/>
      <c r="C647" s="221"/>
      <c r="D647" s="222"/>
      <c r="E647" s="222"/>
      <c r="F647" s="222"/>
      <c r="G647" s="222"/>
      <c r="H647" s="222"/>
      <c r="I647" s="222"/>
      <c r="J647" s="222"/>
      <c r="K647" s="222"/>
      <c r="L647" s="222"/>
      <c r="M647" s="222"/>
      <c r="N647" s="222"/>
      <c r="R647" s="223"/>
    </row>
    <row r="648" spans="1:18" s="191" customFormat="1">
      <c r="A648" s="221"/>
      <c r="B648" s="221"/>
      <c r="C648" s="221"/>
      <c r="D648" s="222"/>
      <c r="E648" s="222"/>
      <c r="F648" s="222"/>
      <c r="G648" s="222"/>
      <c r="H648" s="222"/>
      <c r="I648" s="222"/>
      <c r="J648" s="222"/>
      <c r="K648" s="222"/>
      <c r="L648" s="222"/>
      <c r="M648" s="222"/>
      <c r="N648" s="222"/>
      <c r="R648" s="223"/>
    </row>
    <row r="649" spans="1:18" s="191" customFormat="1">
      <c r="A649" s="221"/>
      <c r="B649" s="221"/>
      <c r="C649" s="221"/>
      <c r="D649" s="222"/>
      <c r="E649" s="222"/>
      <c r="F649" s="222"/>
      <c r="G649" s="222"/>
      <c r="H649" s="222"/>
      <c r="I649" s="222"/>
      <c r="J649" s="222"/>
      <c r="K649" s="222"/>
      <c r="L649" s="222"/>
      <c r="M649" s="222"/>
      <c r="N649" s="222"/>
      <c r="R649" s="223"/>
    </row>
    <row r="650" spans="1:18" s="191" customFormat="1">
      <c r="A650" s="221"/>
      <c r="B650" s="221"/>
      <c r="C650" s="221"/>
      <c r="D650" s="222"/>
      <c r="E650" s="222"/>
      <c r="F650" s="222"/>
      <c r="G650" s="222"/>
      <c r="H650" s="222"/>
      <c r="I650" s="222"/>
      <c r="J650" s="222"/>
      <c r="K650" s="222"/>
      <c r="L650" s="222"/>
      <c r="M650" s="222"/>
      <c r="N650" s="222"/>
      <c r="R650" s="223"/>
    </row>
    <row r="651" spans="1:18" s="191" customFormat="1">
      <c r="A651" s="221"/>
      <c r="B651" s="221"/>
      <c r="C651" s="221"/>
      <c r="D651" s="222"/>
      <c r="E651" s="222"/>
      <c r="F651" s="222"/>
      <c r="G651" s="222"/>
      <c r="H651" s="222"/>
      <c r="I651" s="222"/>
      <c r="J651" s="222"/>
      <c r="K651" s="222"/>
      <c r="L651" s="222"/>
      <c r="M651" s="222"/>
      <c r="N651" s="222"/>
      <c r="R651" s="223"/>
    </row>
    <row r="652" spans="1:18" s="191" customFormat="1">
      <c r="A652" s="221"/>
      <c r="B652" s="221"/>
      <c r="C652" s="221"/>
      <c r="D652" s="222"/>
      <c r="E652" s="222"/>
      <c r="F652" s="222"/>
      <c r="G652" s="222"/>
      <c r="H652" s="222"/>
      <c r="I652" s="222"/>
      <c r="J652" s="222"/>
      <c r="K652" s="222"/>
      <c r="L652" s="222"/>
      <c r="M652" s="222"/>
      <c r="N652" s="222"/>
      <c r="R652" s="223"/>
    </row>
    <row r="653" spans="1:18" s="191" customFormat="1">
      <c r="A653" s="221"/>
      <c r="B653" s="221"/>
      <c r="C653" s="221"/>
      <c r="D653" s="222"/>
      <c r="E653" s="222"/>
      <c r="F653" s="222"/>
      <c r="G653" s="222"/>
      <c r="H653" s="222"/>
      <c r="I653" s="222"/>
      <c r="J653" s="222"/>
      <c r="K653" s="222"/>
      <c r="L653" s="222"/>
      <c r="M653" s="222"/>
      <c r="N653" s="222"/>
      <c r="R653" s="223"/>
    </row>
    <row r="654" spans="1:18" s="191" customFormat="1">
      <c r="A654" s="221"/>
      <c r="B654" s="221"/>
      <c r="C654" s="221"/>
      <c r="D654" s="222"/>
      <c r="E654" s="222"/>
      <c r="F654" s="222"/>
      <c r="G654" s="222"/>
      <c r="H654" s="222"/>
      <c r="I654" s="222"/>
      <c r="J654" s="222"/>
      <c r="K654" s="222"/>
      <c r="L654" s="222"/>
      <c r="M654" s="222"/>
      <c r="N654" s="222"/>
      <c r="R654" s="223"/>
    </row>
    <row r="655" spans="1:18" s="191" customFormat="1">
      <c r="A655" s="221"/>
      <c r="B655" s="221"/>
      <c r="C655" s="221"/>
      <c r="D655" s="222"/>
      <c r="E655" s="222"/>
      <c r="F655" s="222"/>
      <c r="G655" s="222"/>
      <c r="H655" s="222"/>
      <c r="I655" s="222"/>
      <c r="J655" s="222"/>
      <c r="K655" s="222"/>
      <c r="L655" s="222"/>
      <c r="M655" s="222"/>
      <c r="N655" s="222"/>
      <c r="R655" s="223"/>
    </row>
    <row r="656" spans="1:18" s="191" customFormat="1">
      <c r="A656" s="221"/>
      <c r="B656" s="221"/>
      <c r="C656" s="221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R656" s="223"/>
    </row>
    <row r="657" spans="1:18" s="191" customFormat="1">
      <c r="A657" s="221"/>
      <c r="B657" s="221"/>
      <c r="C657" s="221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R657" s="223"/>
    </row>
    <row r="658" spans="1:18" s="191" customFormat="1">
      <c r="A658" s="221"/>
      <c r="B658" s="221"/>
      <c r="C658" s="221"/>
      <c r="D658" s="222"/>
      <c r="E658" s="222"/>
      <c r="F658" s="222"/>
      <c r="G658" s="222"/>
      <c r="H658" s="222"/>
      <c r="I658" s="222"/>
      <c r="J658" s="222"/>
      <c r="K658" s="222"/>
      <c r="L658" s="222"/>
      <c r="M658" s="222"/>
      <c r="N658" s="222"/>
      <c r="R658" s="223"/>
    </row>
    <row r="659" spans="1:18" s="191" customFormat="1">
      <c r="A659" s="221"/>
      <c r="B659" s="221"/>
      <c r="C659" s="221"/>
      <c r="D659" s="222"/>
      <c r="E659" s="222"/>
      <c r="F659" s="222"/>
      <c r="G659" s="222"/>
      <c r="H659" s="222"/>
      <c r="I659" s="222"/>
      <c r="J659" s="222"/>
      <c r="K659" s="222"/>
      <c r="L659" s="222"/>
      <c r="M659" s="222"/>
      <c r="N659" s="222"/>
      <c r="R659" s="223"/>
    </row>
    <row r="660" spans="1:18" s="191" customFormat="1">
      <c r="A660" s="221"/>
      <c r="B660" s="221"/>
      <c r="C660" s="221"/>
      <c r="D660" s="222"/>
      <c r="E660" s="222"/>
      <c r="F660" s="222"/>
      <c r="G660" s="222"/>
      <c r="H660" s="222"/>
      <c r="I660" s="222"/>
      <c r="J660" s="222"/>
      <c r="K660" s="222"/>
      <c r="L660" s="222"/>
      <c r="M660" s="222"/>
      <c r="N660" s="222"/>
      <c r="R660" s="223"/>
    </row>
    <row r="661" spans="1:18" s="191" customFormat="1">
      <c r="A661" s="221"/>
      <c r="B661" s="221"/>
      <c r="C661" s="221"/>
      <c r="D661" s="222"/>
      <c r="E661" s="222"/>
      <c r="F661" s="222"/>
      <c r="G661" s="222"/>
      <c r="H661" s="222"/>
      <c r="I661" s="222"/>
      <c r="J661" s="222"/>
      <c r="K661" s="222"/>
      <c r="L661" s="222"/>
      <c r="M661" s="222"/>
      <c r="N661" s="222"/>
      <c r="R661" s="223"/>
    </row>
    <row r="662" spans="1:18" s="191" customFormat="1">
      <c r="A662" s="221"/>
      <c r="B662" s="221"/>
      <c r="C662" s="221"/>
      <c r="D662" s="222"/>
      <c r="E662" s="222"/>
      <c r="F662" s="222"/>
      <c r="G662" s="222"/>
      <c r="H662" s="222"/>
      <c r="I662" s="222"/>
      <c r="J662" s="222"/>
      <c r="K662" s="222"/>
      <c r="L662" s="222"/>
      <c r="M662" s="222"/>
      <c r="N662" s="222"/>
      <c r="R662" s="223"/>
    </row>
    <row r="663" spans="1:18" s="191" customFormat="1">
      <c r="A663" s="221"/>
      <c r="B663" s="221"/>
      <c r="C663" s="221"/>
      <c r="D663" s="222"/>
      <c r="E663" s="222"/>
      <c r="F663" s="222"/>
      <c r="G663" s="222"/>
      <c r="H663" s="222"/>
      <c r="I663" s="222"/>
      <c r="J663" s="222"/>
      <c r="K663" s="222"/>
      <c r="L663" s="222"/>
      <c r="M663" s="222"/>
      <c r="N663" s="222"/>
      <c r="R663" s="223"/>
    </row>
    <row r="664" spans="1:18" s="191" customFormat="1">
      <c r="A664" s="221"/>
      <c r="B664" s="221"/>
      <c r="C664" s="221"/>
      <c r="D664" s="222"/>
      <c r="E664" s="222"/>
      <c r="F664" s="222"/>
      <c r="G664" s="222"/>
      <c r="H664" s="222"/>
      <c r="I664" s="222"/>
      <c r="J664" s="222"/>
      <c r="K664" s="222"/>
      <c r="L664" s="222"/>
      <c r="M664" s="222"/>
      <c r="N664" s="222"/>
      <c r="R664" s="223"/>
    </row>
    <row r="665" spans="1:18" s="191" customFormat="1">
      <c r="A665" s="221"/>
      <c r="B665" s="221"/>
      <c r="C665" s="221"/>
      <c r="D665" s="222"/>
      <c r="E665" s="222"/>
      <c r="F665" s="222"/>
      <c r="G665" s="222"/>
      <c r="H665" s="222"/>
      <c r="I665" s="222"/>
      <c r="J665" s="222"/>
      <c r="K665" s="222"/>
      <c r="L665" s="222"/>
      <c r="M665" s="222"/>
      <c r="N665" s="222"/>
      <c r="R665" s="223"/>
    </row>
    <row r="666" spans="1:18" s="191" customFormat="1">
      <c r="A666" s="221"/>
      <c r="B666" s="221"/>
      <c r="C666" s="221"/>
      <c r="D666" s="222"/>
      <c r="E666" s="222"/>
      <c r="F666" s="222"/>
      <c r="G666" s="222"/>
      <c r="H666" s="222"/>
      <c r="I666" s="222"/>
      <c r="J666" s="222"/>
      <c r="K666" s="222"/>
      <c r="L666" s="222"/>
      <c r="M666" s="222"/>
      <c r="N666" s="222"/>
      <c r="R666" s="223"/>
    </row>
    <row r="667" spans="1:18" s="191" customFormat="1">
      <c r="A667" s="221"/>
      <c r="B667" s="221"/>
      <c r="C667" s="221"/>
      <c r="D667" s="222"/>
      <c r="E667" s="222"/>
      <c r="F667" s="222"/>
      <c r="G667" s="222"/>
      <c r="H667" s="222"/>
      <c r="I667" s="222"/>
      <c r="J667" s="222"/>
      <c r="K667" s="222"/>
      <c r="L667" s="222"/>
      <c r="M667" s="222"/>
      <c r="N667" s="222"/>
      <c r="R667" s="223"/>
    </row>
    <row r="668" spans="1:18" s="191" customFormat="1">
      <c r="A668" s="221"/>
      <c r="B668" s="221"/>
      <c r="C668" s="221"/>
      <c r="D668" s="222"/>
      <c r="E668" s="222"/>
      <c r="F668" s="222"/>
      <c r="G668" s="222"/>
      <c r="H668" s="222"/>
      <c r="I668" s="222"/>
      <c r="J668" s="222"/>
      <c r="K668" s="222"/>
      <c r="L668" s="222"/>
      <c r="M668" s="222"/>
      <c r="N668" s="222"/>
      <c r="R668" s="223"/>
    </row>
    <row r="669" spans="1:18" s="191" customFormat="1">
      <c r="A669" s="221"/>
      <c r="B669" s="221"/>
      <c r="C669" s="221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R669" s="223"/>
    </row>
    <row r="670" spans="1:18" s="191" customFormat="1">
      <c r="A670" s="221"/>
      <c r="B670" s="221"/>
      <c r="C670" s="221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R670" s="223"/>
    </row>
    <row r="671" spans="1:18" s="191" customFormat="1">
      <c r="A671" s="221"/>
      <c r="B671" s="221"/>
      <c r="C671" s="221"/>
      <c r="D671" s="222"/>
      <c r="E671" s="222"/>
      <c r="F671" s="222"/>
      <c r="G671" s="222"/>
      <c r="H671" s="222"/>
      <c r="I671" s="222"/>
      <c r="J671" s="222"/>
      <c r="K671" s="222"/>
      <c r="L671" s="222"/>
      <c r="M671" s="222"/>
      <c r="N671" s="222"/>
      <c r="R671" s="223"/>
    </row>
    <row r="672" spans="1:18" s="191" customFormat="1">
      <c r="A672" s="221"/>
      <c r="B672" s="221"/>
      <c r="C672" s="221"/>
      <c r="D672" s="222"/>
      <c r="E672" s="222"/>
      <c r="F672" s="222"/>
      <c r="G672" s="222"/>
      <c r="H672" s="222"/>
      <c r="I672" s="222"/>
      <c r="J672" s="222"/>
      <c r="K672" s="222"/>
      <c r="L672" s="222"/>
      <c r="M672" s="222"/>
      <c r="N672" s="222"/>
      <c r="R672" s="223"/>
    </row>
    <row r="673" spans="1:18" s="191" customFormat="1">
      <c r="A673" s="221"/>
      <c r="B673" s="221"/>
      <c r="C673" s="221"/>
      <c r="D673" s="222"/>
      <c r="E673" s="222"/>
      <c r="F673" s="222"/>
      <c r="G673" s="222"/>
      <c r="H673" s="222"/>
      <c r="I673" s="222"/>
      <c r="J673" s="222"/>
      <c r="K673" s="222"/>
      <c r="L673" s="222"/>
      <c r="M673" s="222"/>
      <c r="N673" s="222"/>
      <c r="R673" s="223"/>
    </row>
    <row r="674" spans="1:18" s="191" customFormat="1">
      <c r="A674" s="221"/>
      <c r="B674" s="221"/>
      <c r="C674" s="221"/>
      <c r="D674" s="222"/>
      <c r="E674" s="222"/>
      <c r="F674" s="222"/>
      <c r="G674" s="222"/>
      <c r="H674" s="222"/>
      <c r="I674" s="222"/>
      <c r="J674" s="222"/>
      <c r="K674" s="222"/>
      <c r="L674" s="222"/>
      <c r="M674" s="222"/>
      <c r="N674" s="222"/>
      <c r="R674" s="223"/>
    </row>
    <row r="675" spans="1:18" s="191" customFormat="1">
      <c r="A675" s="221"/>
      <c r="B675" s="221"/>
      <c r="C675" s="221"/>
      <c r="D675" s="222"/>
      <c r="E675" s="222"/>
      <c r="F675" s="222"/>
      <c r="G675" s="222"/>
      <c r="H675" s="222"/>
      <c r="I675" s="222"/>
      <c r="J675" s="222"/>
      <c r="K675" s="222"/>
      <c r="L675" s="222"/>
      <c r="M675" s="222"/>
      <c r="N675" s="222"/>
      <c r="R675" s="223"/>
    </row>
    <row r="676" spans="1:18" s="191" customFormat="1">
      <c r="A676" s="221"/>
      <c r="B676" s="221"/>
      <c r="C676" s="221"/>
      <c r="D676" s="222"/>
      <c r="E676" s="222"/>
      <c r="F676" s="222"/>
      <c r="G676" s="222"/>
      <c r="H676" s="222"/>
      <c r="I676" s="222"/>
      <c r="J676" s="222"/>
      <c r="K676" s="222"/>
      <c r="L676" s="222"/>
      <c r="M676" s="222"/>
      <c r="N676" s="222"/>
      <c r="R676" s="223"/>
    </row>
    <row r="677" spans="1:18" s="191" customFormat="1">
      <c r="A677" s="221"/>
      <c r="B677" s="221"/>
      <c r="C677" s="221"/>
      <c r="D677" s="222"/>
      <c r="E677" s="222"/>
      <c r="F677" s="222"/>
      <c r="G677" s="222"/>
      <c r="H677" s="222"/>
      <c r="I677" s="222"/>
      <c r="J677" s="222"/>
      <c r="K677" s="222"/>
      <c r="L677" s="222"/>
      <c r="M677" s="222"/>
      <c r="N677" s="222"/>
      <c r="R677" s="223"/>
    </row>
    <row r="678" spans="1:18" s="191" customFormat="1">
      <c r="A678" s="221"/>
      <c r="B678" s="221"/>
      <c r="C678" s="221"/>
      <c r="D678" s="222"/>
      <c r="E678" s="222"/>
      <c r="F678" s="222"/>
      <c r="G678" s="222"/>
      <c r="H678" s="222"/>
      <c r="I678" s="222"/>
      <c r="J678" s="222"/>
      <c r="K678" s="222"/>
      <c r="L678" s="222"/>
      <c r="M678" s="222"/>
      <c r="N678" s="222"/>
      <c r="R678" s="223"/>
    </row>
    <row r="679" spans="1:18" s="191" customFormat="1">
      <c r="A679" s="221"/>
      <c r="B679" s="221"/>
      <c r="C679" s="221"/>
      <c r="D679" s="222"/>
      <c r="E679" s="222"/>
      <c r="F679" s="222"/>
      <c r="G679" s="222"/>
      <c r="H679" s="222"/>
      <c r="I679" s="222"/>
      <c r="J679" s="222"/>
      <c r="K679" s="222"/>
      <c r="L679" s="222"/>
      <c r="M679" s="222"/>
      <c r="N679" s="222"/>
      <c r="R679" s="223"/>
    </row>
    <row r="680" spans="1:18" s="191" customFormat="1">
      <c r="A680" s="221"/>
      <c r="B680" s="221"/>
      <c r="C680" s="221"/>
      <c r="D680" s="222"/>
      <c r="E680" s="222"/>
      <c r="F680" s="222"/>
      <c r="G680" s="222"/>
      <c r="H680" s="222"/>
      <c r="I680" s="222"/>
      <c r="J680" s="222"/>
      <c r="K680" s="222"/>
      <c r="L680" s="222"/>
      <c r="M680" s="222"/>
      <c r="N680" s="222"/>
      <c r="R680" s="223"/>
    </row>
    <row r="681" spans="1:18" s="191" customFormat="1">
      <c r="A681" s="221"/>
      <c r="B681" s="221"/>
      <c r="C681" s="221"/>
      <c r="D681" s="222"/>
      <c r="E681" s="222"/>
      <c r="F681" s="222"/>
      <c r="G681" s="222"/>
      <c r="H681" s="222"/>
      <c r="I681" s="222"/>
      <c r="J681" s="222"/>
      <c r="K681" s="222"/>
      <c r="L681" s="222"/>
      <c r="M681" s="222"/>
      <c r="N681" s="222"/>
      <c r="R681" s="223"/>
    </row>
    <row r="682" spans="1:18" s="191" customFormat="1">
      <c r="A682" s="221"/>
      <c r="B682" s="221"/>
      <c r="C682" s="221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R682" s="223"/>
    </row>
    <row r="683" spans="1:18" s="191" customFormat="1">
      <c r="A683" s="221"/>
      <c r="B683" s="221"/>
      <c r="C683" s="221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R683" s="223"/>
    </row>
    <row r="684" spans="1:18" s="191" customFormat="1">
      <c r="A684" s="221"/>
      <c r="B684" s="221"/>
      <c r="C684" s="221"/>
      <c r="D684" s="222"/>
      <c r="E684" s="222"/>
      <c r="F684" s="222"/>
      <c r="G684" s="222"/>
      <c r="H684" s="222"/>
      <c r="I684" s="222"/>
      <c r="J684" s="222"/>
      <c r="K684" s="222"/>
      <c r="L684" s="222"/>
      <c r="M684" s="222"/>
      <c r="N684" s="222"/>
      <c r="R684" s="223"/>
    </row>
    <row r="685" spans="1:18" s="191" customFormat="1">
      <c r="A685" s="221"/>
      <c r="B685" s="221"/>
      <c r="C685" s="221"/>
      <c r="D685" s="222"/>
      <c r="E685" s="222"/>
      <c r="F685" s="222"/>
      <c r="G685" s="222"/>
      <c r="H685" s="222"/>
      <c r="I685" s="222"/>
      <c r="J685" s="222"/>
      <c r="K685" s="222"/>
      <c r="L685" s="222"/>
      <c r="M685" s="222"/>
      <c r="N685" s="222"/>
      <c r="R685" s="223"/>
    </row>
    <row r="686" spans="1:18" s="191" customFormat="1">
      <c r="A686" s="221"/>
      <c r="B686" s="221"/>
      <c r="C686" s="221"/>
      <c r="D686" s="222"/>
      <c r="E686" s="222"/>
      <c r="F686" s="222"/>
      <c r="G686" s="222"/>
      <c r="H686" s="222"/>
      <c r="I686" s="222"/>
      <c r="J686" s="222"/>
      <c r="K686" s="222"/>
      <c r="L686" s="222"/>
      <c r="M686" s="222"/>
      <c r="N686" s="222"/>
      <c r="R686" s="223"/>
    </row>
    <row r="687" spans="1:18" s="191" customFormat="1">
      <c r="A687" s="221"/>
      <c r="B687" s="221"/>
      <c r="C687" s="221"/>
      <c r="D687" s="222"/>
      <c r="E687" s="222"/>
      <c r="F687" s="222"/>
      <c r="G687" s="222"/>
      <c r="H687" s="222"/>
      <c r="I687" s="222"/>
      <c r="J687" s="222"/>
      <c r="K687" s="222"/>
      <c r="L687" s="222"/>
      <c r="M687" s="222"/>
      <c r="N687" s="222"/>
      <c r="R687" s="223"/>
    </row>
    <row r="688" spans="1:18" s="191" customFormat="1">
      <c r="A688" s="221"/>
      <c r="B688" s="221"/>
      <c r="C688" s="221"/>
      <c r="D688" s="222"/>
      <c r="E688" s="222"/>
      <c r="F688" s="222"/>
      <c r="G688" s="222"/>
      <c r="H688" s="222"/>
      <c r="I688" s="222"/>
      <c r="J688" s="222"/>
      <c r="K688" s="222"/>
      <c r="L688" s="222"/>
      <c r="M688" s="222"/>
      <c r="N688" s="222"/>
      <c r="R688" s="223"/>
    </row>
    <row r="689" spans="1:18" s="191" customFormat="1">
      <c r="A689" s="221"/>
      <c r="B689" s="221"/>
      <c r="C689" s="221"/>
      <c r="D689" s="222"/>
      <c r="E689" s="222"/>
      <c r="F689" s="222"/>
      <c r="G689" s="222"/>
      <c r="H689" s="222"/>
      <c r="I689" s="222"/>
      <c r="J689" s="222"/>
      <c r="K689" s="222"/>
      <c r="L689" s="222"/>
      <c r="M689" s="222"/>
      <c r="N689" s="222"/>
      <c r="R689" s="223"/>
    </row>
    <row r="690" spans="1:18" s="191" customFormat="1">
      <c r="A690" s="221"/>
      <c r="B690" s="221"/>
      <c r="C690" s="221"/>
      <c r="D690" s="222"/>
      <c r="E690" s="222"/>
      <c r="F690" s="222"/>
      <c r="G690" s="222"/>
      <c r="H690" s="222"/>
      <c r="I690" s="222"/>
      <c r="J690" s="222"/>
      <c r="K690" s="222"/>
      <c r="L690" s="222"/>
      <c r="M690" s="222"/>
      <c r="N690" s="222"/>
      <c r="R690" s="223"/>
    </row>
    <row r="691" spans="1:18" s="191" customFormat="1">
      <c r="A691" s="221"/>
      <c r="B691" s="221"/>
      <c r="C691" s="221"/>
      <c r="D691" s="222"/>
      <c r="E691" s="222"/>
      <c r="F691" s="222"/>
      <c r="G691" s="222"/>
      <c r="H691" s="222"/>
      <c r="I691" s="222"/>
      <c r="J691" s="222"/>
      <c r="K691" s="222"/>
      <c r="L691" s="222"/>
      <c r="M691" s="222"/>
      <c r="N691" s="222"/>
      <c r="R691" s="223"/>
    </row>
    <row r="692" spans="1:18" s="191" customFormat="1">
      <c r="A692" s="221"/>
      <c r="B692" s="221"/>
      <c r="C692" s="221"/>
      <c r="D692" s="222"/>
      <c r="E692" s="222"/>
      <c r="F692" s="222"/>
      <c r="G692" s="222"/>
      <c r="H692" s="222"/>
      <c r="I692" s="222"/>
      <c r="J692" s="222"/>
      <c r="K692" s="222"/>
      <c r="L692" s="222"/>
      <c r="M692" s="222"/>
      <c r="N692" s="222"/>
      <c r="R692" s="223"/>
    </row>
    <row r="693" spans="1:18" s="191" customFormat="1">
      <c r="A693" s="221"/>
      <c r="B693" s="221"/>
      <c r="C693" s="221"/>
      <c r="D693" s="222"/>
      <c r="E693" s="222"/>
      <c r="F693" s="222"/>
      <c r="G693" s="222"/>
      <c r="H693" s="222"/>
      <c r="I693" s="222"/>
      <c r="J693" s="222"/>
      <c r="K693" s="222"/>
      <c r="L693" s="222"/>
      <c r="M693" s="222"/>
      <c r="N693" s="222"/>
      <c r="R693" s="223"/>
    </row>
    <row r="694" spans="1:18" s="191" customFormat="1">
      <c r="A694" s="221"/>
      <c r="B694" s="221"/>
      <c r="C694" s="221"/>
      <c r="D694" s="222"/>
      <c r="E694" s="222"/>
      <c r="F694" s="222"/>
      <c r="G694" s="222"/>
      <c r="H694" s="222"/>
      <c r="I694" s="222"/>
      <c r="J694" s="222"/>
      <c r="K694" s="222"/>
      <c r="L694" s="222"/>
      <c r="M694" s="222"/>
      <c r="N694" s="222"/>
      <c r="R694" s="223"/>
    </row>
    <row r="695" spans="1:18" s="191" customFormat="1">
      <c r="A695" s="221"/>
      <c r="B695" s="221"/>
      <c r="C695" s="221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R695" s="223"/>
    </row>
    <row r="696" spans="1:18" s="191" customFormat="1">
      <c r="A696" s="221"/>
      <c r="B696" s="221"/>
      <c r="C696" s="221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R696" s="223"/>
    </row>
    <row r="697" spans="1:18" s="191" customFormat="1">
      <c r="A697" s="221"/>
      <c r="B697" s="221"/>
      <c r="C697" s="221"/>
      <c r="D697" s="222"/>
      <c r="E697" s="222"/>
      <c r="F697" s="222"/>
      <c r="G697" s="222"/>
      <c r="H697" s="222"/>
      <c r="I697" s="222"/>
      <c r="J697" s="222"/>
      <c r="K697" s="222"/>
      <c r="L697" s="222"/>
      <c r="M697" s="222"/>
      <c r="N697" s="222"/>
      <c r="R697" s="223"/>
    </row>
    <row r="698" spans="1:18" s="191" customFormat="1">
      <c r="A698" s="221"/>
      <c r="B698" s="221"/>
      <c r="C698" s="221"/>
      <c r="D698" s="222"/>
      <c r="E698" s="222"/>
      <c r="F698" s="222"/>
      <c r="G698" s="222"/>
      <c r="H698" s="222"/>
      <c r="I698" s="222"/>
      <c r="J698" s="222"/>
      <c r="K698" s="222"/>
      <c r="L698" s="222"/>
      <c r="M698" s="222"/>
      <c r="N698" s="222"/>
      <c r="R698" s="223"/>
    </row>
    <row r="699" spans="1:18" s="191" customFormat="1">
      <c r="A699" s="221"/>
      <c r="B699" s="221"/>
      <c r="C699" s="221"/>
      <c r="D699" s="222"/>
      <c r="E699" s="222"/>
      <c r="F699" s="222"/>
      <c r="G699" s="222"/>
      <c r="H699" s="222"/>
      <c r="I699" s="222"/>
      <c r="J699" s="222"/>
      <c r="K699" s="222"/>
      <c r="L699" s="222"/>
      <c r="M699" s="222"/>
      <c r="N699" s="222"/>
      <c r="R699" s="223"/>
    </row>
    <row r="700" spans="1:18" s="191" customFormat="1">
      <c r="A700" s="221"/>
      <c r="B700" s="221"/>
      <c r="C700" s="221"/>
      <c r="D700" s="222"/>
      <c r="E700" s="222"/>
      <c r="F700" s="222"/>
      <c r="G700" s="222"/>
      <c r="H700" s="222"/>
      <c r="I700" s="222"/>
      <c r="J700" s="222"/>
      <c r="K700" s="222"/>
      <c r="L700" s="222"/>
      <c r="M700" s="222"/>
      <c r="N700" s="222"/>
      <c r="R700" s="223"/>
    </row>
    <row r="701" spans="1:18" s="191" customFormat="1">
      <c r="A701" s="221"/>
      <c r="B701" s="221"/>
      <c r="C701" s="221"/>
      <c r="D701" s="222"/>
      <c r="E701" s="222"/>
      <c r="F701" s="222"/>
      <c r="G701" s="222"/>
      <c r="H701" s="222"/>
      <c r="I701" s="222"/>
      <c r="J701" s="222"/>
      <c r="K701" s="222"/>
      <c r="L701" s="222"/>
      <c r="M701" s="222"/>
      <c r="N701" s="222"/>
      <c r="R701" s="223"/>
    </row>
    <row r="702" spans="1:18" s="191" customFormat="1">
      <c r="A702" s="221"/>
      <c r="B702" s="221"/>
      <c r="C702" s="221"/>
      <c r="D702" s="222"/>
      <c r="E702" s="222"/>
      <c r="F702" s="222"/>
      <c r="G702" s="222"/>
      <c r="H702" s="222"/>
      <c r="I702" s="222"/>
      <c r="J702" s="222"/>
      <c r="K702" s="222"/>
      <c r="L702" s="222"/>
      <c r="M702" s="222"/>
      <c r="N702" s="222"/>
      <c r="R702" s="223"/>
    </row>
    <row r="703" spans="1:18" s="191" customFormat="1">
      <c r="A703" s="221"/>
      <c r="B703" s="221"/>
      <c r="C703" s="221"/>
      <c r="D703" s="222"/>
      <c r="E703" s="222"/>
      <c r="F703" s="222"/>
      <c r="G703" s="222"/>
      <c r="H703" s="222"/>
      <c r="I703" s="222"/>
      <c r="J703" s="222"/>
      <c r="K703" s="222"/>
      <c r="L703" s="222"/>
      <c r="M703" s="222"/>
      <c r="N703" s="222"/>
      <c r="R703" s="223"/>
    </row>
    <row r="704" spans="1:18" s="191" customFormat="1">
      <c r="A704" s="221"/>
      <c r="B704" s="221"/>
      <c r="C704" s="221"/>
      <c r="D704" s="222"/>
      <c r="E704" s="222"/>
      <c r="F704" s="222"/>
      <c r="G704" s="222"/>
      <c r="H704" s="222"/>
      <c r="I704" s="222"/>
      <c r="J704" s="222"/>
      <c r="K704" s="222"/>
      <c r="L704" s="222"/>
      <c r="M704" s="222"/>
      <c r="N704" s="222"/>
      <c r="R704" s="223"/>
    </row>
    <row r="705" spans="1:18" s="191" customFormat="1">
      <c r="A705" s="221"/>
      <c r="B705" s="221"/>
      <c r="C705" s="221"/>
      <c r="D705" s="222"/>
      <c r="E705" s="222"/>
      <c r="F705" s="222"/>
      <c r="G705" s="222"/>
      <c r="H705" s="222"/>
      <c r="I705" s="222"/>
      <c r="J705" s="222"/>
      <c r="K705" s="222"/>
      <c r="L705" s="222"/>
      <c r="M705" s="222"/>
      <c r="N705" s="222"/>
      <c r="R705" s="223"/>
    </row>
    <row r="706" spans="1:18" s="191" customFormat="1">
      <c r="A706" s="221"/>
      <c r="B706" s="221"/>
      <c r="C706" s="221"/>
      <c r="D706" s="222"/>
      <c r="E706" s="222"/>
      <c r="F706" s="222"/>
      <c r="G706" s="222"/>
      <c r="H706" s="222"/>
      <c r="I706" s="222"/>
      <c r="J706" s="222"/>
      <c r="K706" s="222"/>
      <c r="L706" s="222"/>
      <c r="M706" s="222"/>
      <c r="N706" s="222"/>
      <c r="R706" s="223"/>
    </row>
    <row r="707" spans="1:18" s="191" customFormat="1">
      <c r="A707" s="221"/>
      <c r="B707" s="221"/>
      <c r="C707" s="221"/>
      <c r="D707" s="222"/>
      <c r="E707" s="222"/>
      <c r="F707" s="222"/>
      <c r="G707" s="222"/>
      <c r="H707" s="222"/>
      <c r="I707" s="222"/>
      <c r="J707" s="222"/>
      <c r="K707" s="222"/>
      <c r="L707" s="222"/>
      <c r="M707" s="222"/>
      <c r="N707" s="222"/>
      <c r="R707" s="223"/>
    </row>
    <row r="708" spans="1:18" s="191" customFormat="1">
      <c r="A708" s="221"/>
      <c r="B708" s="221"/>
      <c r="C708" s="221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R708" s="223"/>
    </row>
    <row r="709" spans="1:18" s="191" customFormat="1">
      <c r="A709" s="221"/>
      <c r="B709" s="221"/>
      <c r="C709" s="221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R709" s="223"/>
    </row>
    <row r="710" spans="1:18" s="191" customFormat="1">
      <c r="A710" s="221"/>
      <c r="B710" s="221"/>
      <c r="C710" s="221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R710" s="223"/>
    </row>
    <row r="711" spans="1:18" s="191" customFormat="1">
      <c r="A711" s="221"/>
      <c r="B711" s="221"/>
      <c r="C711" s="221"/>
      <c r="D711" s="222"/>
      <c r="E711" s="222"/>
      <c r="F711" s="222"/>
      <c r="G711" s="222"/>
      <c r="H711" s="222"/>
      <c r="I711" s="222"/>
      <c r="J711" s="222"/>
      <c r="K711" s="222"/>
      <c r="L711" s="222"/>
      <c r="M711" s="222"/>
      <c r="N711" s="222"/>
      <c r="R711" s="223"/>
    </row>
    <row r="712" spans="1:18" s="191" customFormat="1">
      <c r="A712" s="221"/>
      <c r="B712" s="221"/>
      <c r="C712" s="221"/>
      <c r="D712" s="222"/>
      <c r="E712" s="222"/>
      <c r="F712" s="222"/>
      <c r="G712" s="222"/>
      <c r="H712" s="222"/>
      <c r="I712" s="222"/>
      <c r="J712" s="222"/>
      <c r="K712" s="222"/>
      <c r="L712" s="222"/>
      <c r="M712" s="222"/>
      <c r="N712" s="222"/>
      <c r="R712" s="223"/>
    </row>
    <row r="713" spans="1:18" s="191" customFormat="1">
      <c r="A713" s="221"/>
      <c r="B713" s="221"/>
      <c r="C713" s="221"/>
      <c r="D713" s="222"/>
      <c r="E713" s="222"/>
      <c r="F713" s="222"/>
      <c r="G713" s="222"/>
      <c r="H713" s="222"/>
      <c r="I713" s="222"/>
      <c r="J713" s="222"/>
      <c r="K713" s="222"/>
      <c r="L713" s="222"/>
      <c r="M713" s="222"/>
      <c r="N713" s="222"/>
      <c r="R713" s="223"/>
    </row>
    <row r="714" spans="1:18" s="191" customFormat="1">
      <c r="A714" s="221"/>
      <c r="B714" s="221"/>
      <c r="C714" s="221"/>
      <c r="D714" s="222"/>
      <c r="E714" s="222"/>
      <c r="F714" s="222"/>
      <c r="G714" s="222"/>
      <c r="H714" s="222"/>
      <c r="I714" s="222"/>
      <c r="J714" s="222"/>
      <c r="K714" s="222"/>
      <c r="L714" s="222"/>
      <c r="M714" s="222"/>
      <c r="N714" s="222"/>
      <c r="R714" s="223"/>
    </row>
    <row r="715" spans="1:18" s="191" customFormat="1">
      <c r="A715" s="221"/>
      <c r="B715" s="221"/>
      <c r="C715" s="221"/>
      <c r="D715" s="222"/>
      <c r="E715" s="222"/>
      <c r="F715" s="222"/>
      <c r="G715" s="222"/>
      <c r="H715" s="222"/>
      <c r="I715" s="222"/>
      <c r="J715" s="222"/>
      <c r="K715" s="222"/>
      <c r="L715" s="222"/>
      <c r="M715" s="222"/>
      <c r="N715" s="222"/>
      <c r="R715" s="223"/>
    </row>
    <row r="716" spans="1:18" s="191" customFormat="1">
      <c r="A716" s="221"/>
      <c r="B716" s="221"/>
      <c r="C716" s="221"/>
      <c r="D716" s="222"/>
      <c r="E716" s="222"/>
      <c r="F716" s="222"/>
      <c r="G716" s="222"/>
      <c r="H716" s="222"/>
      <c r="I716" s="222"/>
      <c r="J716" s="222"/>
      <c r="K716" s="222"/>
      <c r="L716" s="222"/>
      <c r="M716" s="222"/>
      <c r="N716" s="222"/>
      <c r="R716" s="223"/>
    </row>
    <row r="717" spans="1:18" s="191" customFormat="1">
      <c r="A717" s="221"/>
      <c r="B717" s="221"/>
      <c r="C717" s="221"/>
      <c r="D717" s="222"/>
      <c r="E717" s="222"/>
      <c r="F717" s="222"/>
      <c r="G717" s="222"/>
      <c r="H717" s="222"/>
      <c r="I717" s="222"/>
      <c r="J717" s="222"/>
      <c r="K717" s="222"/>
      <c r="L717" s="222"/>
      <c r="M717" s="222"/>
      <c r="N717" s="222"/>
      <c r="R717" s="223"/>
    </row>
    <row r="718" spans="1:18" s="191" customFormat="1">
      <c r="A718" s="221"/>
      <c r="B718" s="221"/>
      <c r="C718" s="221"/>
      <c r="D718" s="222"/>
      <c r="E718" s="222"/>
      <c r="F718" s="222"/>
      <c r="G718" s="222"/>
      <c r="H718" s="222"/>
      <c r="I718" s="222"/>
      <c r="J718" s="222"/>
      <c r="K718" s="222"/>
      <c r="L718" s="222"/>
      <c r="M718" s="222"/>
      <c r="N718" s="222"/>
      <c r="R718" s="223"/>
    </row>
    <row r="719" spans="1:18" s="191" customFormat="1">
      <c r="A719" s="221"/>
      <c r="B719" s="221"/>
      <c r="C719" s="221"/>
      <c r="D719" s="222"/>
      <c r="E719" s="222"/>
      <c r="F719" s="222"/>
      <c r="G719" s="222"/>
      <c r="H719" s="222"/>
      <c r="I719" s="222"/>
      <c r="J719" s="222"/>
      <c r="K719" s="222"/>
      <c r="L719" s="222"/>
      <c r="M719" s="222"/>
      <c r="N719" s="222"/>
      <c r="R719" s="223"/>
    </row>
    <row r="720" spans="1:18" s="191" customFormat="1">
      <c r="A720" s="221"/>
      <c r="B720" s="221"/>
      <c r="C720" s="221"/>
      <c r="D720" s="222"/>
      <c r="E720" s="222"/>
      <c r="F720" s="222"/>
      <c r="G720" s="222"/>
      <c r="H720" s="222"/>
      <c r="I720" s="222"/>
      <c r="J720" s="222"/>
      <c r="K720" s="222"/>
      <c r="L720" s="222"/>
      <c r="M720" s="222"/>
      <c r="N720" s="222"/>
      <c r="R720" s="223"/>
    </row>
    <row r="721" spans="1:18" s="191" customFormat="1">
      <c r="A721" s="221"/>
      <c r="B721" s="221"/>
      <c r="C721" s="221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R721" s="223"/>
    </row>
    <row r="722" spans="1:18" s="191" customFormat="1">
      <c r="A722" s="221"/>
      <c r="B722" s="221"/>
      <c r="C722" s="221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R722" s="223"/>
    </row>
    <row r="723" spans="1:18" s="191" customFormat="1">
      <c r="A723" s="221"/>
      <c r="B723" s="221"/>
      <c r="C723" s="221"/>
      <c r="D723" s="222"/>
      <c r="E723" s="222"/>
      <c r="F723" s="222"/>
      <c r="G723" s="222"/>
      <c r="H723" s="222"/>
      <c r="I723" s="222"/>
      <c r="J723" s="222"/>
      <c r="K723" s="222"/>
      <c r="L723" s="222"/>
      <c r="M723" s="222"/>
      <c r="N723" s="222"/>
      <c r="R723" s="223"/>
    </row>
    <row r="724" spans="1:18" s="191" customFormat="1">
      <c r="A724" s="221"/>
      <c r="B724" s="221"/>
      <c r="C724" s="221"/>
      <c r="D724" s="222"/>
      <c r="E724" s="222"/>
      <c r="F724" s="222"/>
      <c r="G724" s="222"/>
      <c r="H724" s="222"/>
      <c r="I724" s="222"/>
      <c r="J724" s="222"/>
      <c r="K724" s="222"/>
      <c r="L724" s="222"/>
      <c r="M724" s="222"/>
      <c r="N724" s="222"/>
      <c r="R724" s="223"/>
    </row>
    <row r="725" spans="1:18" s="191" customFormat="1">
      <c r="A725" s="221"/>
      <c r="B725" s="221"/>
      <c r="C725" s="221"/>
      <c r="D725" s="222"/>
      <c r="E725" s="222"/>
      <c r="F725" s="222"/>
      <c r="G725" s="222"/>
      <c r="H725" s="222"/>
      <c r="I725" s="222"/>
      <c r="J725" s="222"/>
      <c r="K725" s="222"/>
      <c r="L725" s="222"/>
      <c r="M725" s="222"/>
      <c r="N725" s="222"/>
      <c r="R725" s="223"/>
    </row>
    <row r="726" spans="1:18" s="191" customFormat="1">
      <c r="A726" s="221"/>
      <c r="B726" s="221"/>
      <c r="C726" s="221"/>
      <c r="D726" s="222"/>
      <c r="E726" s="222"/>
      <c r="F726" s="222"/>
      <c r="G726" s="222"/>
      <c r="H726" s="222"/>
      <c r="I726" s="222"/>
      <c r="J726" s="222"/>
      <c r="K726" s="222"/>
      <c r="L726" s="222"/>
      <c r="M726" s="222"/>
      <c r="N726" s="222"/>
      <c r="R726" s="223"/>
    </row>
    <row r="727" spans="1:18" s="191" customFormat="1">
      <c r="A727" s="221"/>
      <c r="B727" s="221"/>
      <c r="C727" s="221"/>
      <c r="D727" s="222"/>
      <c r="E727" s="222"/>
      <c r="F727" s="222"/>
      <c r="G727" s="222"/>
      <c r="H727" s="222"/>
      <c r="I727" s="222"/>
      <c r="J727" s="222"/>
      <c r="K727" s="222"/>
      <c r="L727" s="222"/>
      <c r="M727" s="222"/>
      <c r="N727" s="222"/>
      <c r="R727" s="223"/>
    </row>
    <row r="728" spans="1:18" s="191" customFormat="1">
      <c r="A728" s="221"/>
      <c r="B728" s="221"/>
      <c r="C728" s="221"/>
      <c r="D728" s="222"/>
      <c r="E728" s="222"/>
      <c r="F728" s="222"/>
      <c r="G728" s="222"/>
      <c r="H728" s="222"/>
      <c r="I728" s="222"/>
      <c r="J728" s="222"/>
      <c r="K728" s="222"/>
      <c r="L728" s="222"/>
      <c r="M728" s="222"/>
      <c r="N728" s="222"/>
      <c r="R728" s="223"/>
    </row>
    <row r="729" spans="1:18" s="191" customFormat="1">
      <c r="A729" s="221"/>
      <c r="B729" s="221"/>
      <c r="C729" s="221"/>
      <c r="D729" s="222"/>
      <c r="E729" s="222"/>
      <c r="F729" s="222"/>
      <c r="G729" s="222"/>
      <c r="H729" s="222"/>
      <c r="I729" s="222"/>
      <c r="J729" s="222"/>
      <c r="K729" s="222"/>
      <c r="L729" s="222"/>
      <c r="M729" s="222"/>
      <c r="N729" s="222"/>
      <c r="R729" s="223"/>
    </row>
    <row r="730" spans="1:18" s="191" customFormat="1">
      <c r="A730" s="221"/>
      <c r="B730" s="221"/>
      <c r="C730" s="221"/>
      <c r="D730" s="222"/>
      <c r="E730" s="222"/>
      <c r="F730" s="222"/>
      <c r="G730" s="222"/>
      <c r="H730" s="222"/>
      <c r="I730" s="222"/>
      <c r="J730" s="222"/>
      <c r="K730" s="222"/>
      <c r="L730" s="222"/>
      <c r="M730" s="222"/>
      <c r="N730" s="222"/>
      <c r="R730" s="223"/>
    </row>
    <row r="731" spans="1:18" s="191" customFormat="1">
      <c r="A731" s="221"/>
      <c r="B731" s="221"/>
      <c r="C731" s="221"/>
      <c r="D731" s="222"/>
      <c r="E731" s="222"/>
      <c r="F731" s="222"/>
      <c r="G731" s="222"/>
      <c r="H731" s="222"/>
      <c r="I731" s="222"/>
      <c r="J731" s="222"/>
      <c r="K731" s="222"/>
      <c r="L731" s="222"/>
      <c r="M731" s="222"/>
      <c r="N731" s="222"/>
      <c r="R731" s="223"/>
    </row>
    <row r="732" spans="1:18" s="191" customFormat="1">
      <c r="A732" s="221"/>
      <c r="B732" s="221"/>
      <c r="C732" s="221"/>
      <c r="D732" s="222"/>
      <c r="E732" s="222"/>
      <c r="F732" s="222"/>
      <c r="G732" s="222"/>
      <c r="H732" s="222"/>
      <c r="I732" s="222"/>
      <c r="J732" s="222"/>
      <c r="K732" s="222"/>
      <c r="L732" s="222"/>
      <c r="M732" s="222"/>
      <c r="N732" s="222"/>
      <c r="R732" s="223"/>
    </row>
    <row r="733" spans="1:18" s="191" customFormat="1">
      <c r="A733" s="221"/>
      <c r="B733" s="221"/>
      <c r="C733" s="221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R733" s="223"/>
    </row>
    <row r="734" spans="1:18" s="191" customFormat="1">
      <c r="A734" s="221"/>
      <c r="B734" s="221"/>
      <c r="C734" s="221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R734" s="223"/>
    </row>
    <row r="735" spans="1:18" s="191" customFormat="1">
      <c r="A735" s="221"/>
      <c r="B735" s="221"/>
      <c r="C735" s="221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R735" s="223"/>
    </row>
    <row r="736" spans="1:18" s="191" customFormat="1">
      <c r="A736" s="221"/>
      <c r="B736" s="221"/>
      <c r="C736" s="221"/>
      <c r="D736" s="222"/>
      <c r="E736" s="222"/>
      <c r="F736" s="222"/>
      <c r="G736" s="222"/>
      <c r="H736" s="222"/>
      <c r="I736" s="222"/>
      <c r="J736" s="222"/>
      <c r="K736" s="222"/>
      <c r="L736" s="222"/>
      <c r="M736" s="222"/>
      <c r="N736" s="222"/>
      <c r="R736" s="223"/>
    </row>
    <row r="737" spans="1:18" s="191" customFormat="1">
      <c r="A737" s="221"/>
      <c r="B737" s="221"/>
      <c r="C737" s="221"/>
      <c r="D737" s="222"/>
      <c r="E737" s="222"/>
      <c r="F737" s="222"/>
      <c r="G737" s="222"/>
      <c r="H737" s="222"/>
      <c r="I737" s="222"/>
      <c r="J737" s="222"/>
      <c r="K737" s="222"/>
      <c r="L737" s="222"/>
      <c r="M737" s="222"/>
      <c r="N737" s="222"/>
      <c r="R737" s="223"/>
    </row>
    <row r="738" spans="1:18" s="191" customFormat="1">
      <c r="A738" s="221"/>
      <c r="B738" s="221"/>
      <c r="C738" s="221"/>
      <c r="D738" s="222"/>
      <c r="E738" s="222"/>
      <c r="F738" s="222"/>
      <c r="G738" s="222"/>
      <c r="H738" s="222"/>
      <c r="I738" s="222"/>
      <c r="J738" s="222"/>
      <c r="K738" s="222"/>
      <c r="L738" s="222"/>
      <c r="M738" s="222"/>
      <c r="N738" s="222"/>
      <c r="R738" s="223"/>
    </row>
    <row r="739" spans="1:18" s="191" customFormat="1">
      <c r="A739" s="221"/>
      <c r="B739" s="221"/>
      <c r="C739" s="221"/>
      <c r="D739" s="222"/>
      <c r="E739" s="222"/>
      <c r="F739" s="222"/>
      <c r="G739" s="222"/>
      <c r="H739" s="222"/>
      <c r="I739" s="222"/>
      <c r="J739" s="222"/>
      <c r="K739" s="222"/>
      <c r="L739" s="222"/>
      <c r="M739" s="222"/>
      <c r="N739" s="222"/>
      <c r="R739" s="223"/>
    </row>
    <row r="740" spans="1:18" s="191" customFormat="1">
      <c r="A740" s="221"/>
      <c r="B740" s="221"/>
      <c r="C740" s="221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R740" s="223"/>
    </row>
    <row r="741" spans="1:18" s="191" customFormat="1">
      <c r="A741" s="221"/>
      <c r="B741" s="221"/>
      <c r="C741" s="221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R741" s="223"/>
    </row>
    <row r="742" spans="1:18" s="191" customFormat="1">
      <c r="A742" s="221"/>
      <c r="B742" s="221"/>
      <c r="C742" s="221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R742" s="223"/>
    </row>
    <row r="743" spans="1:18" s="191" customFormat="1">
      <c r="A743" s="221"/>
      <c r="B743" s="221"/>
      <c r="C743" s="221"/>
      <c r="D743" s="222"/>
      <c r="E743" s="222"/>
      <c r="F743" s="222"/>
      <c r="G743" s="222"/>
      <c r="H743" s="222"/>
      <c r="I743" s="222"/>
      <c r="J743" s="222"/>
      <c r="K743" s="222"/>
      <c r="L743" s="222"/>
      <c r="M743" s="222"/>
      <c r="N743" s="222"/>
      <c r="R743" s="223"/>
    </row>
    <row r="744" spans="1:18" s="191" customFormat="1">
      <c r="A744" s="221"/>
      <c r="B744" s="221"/>
      <c r="C744" s="221"/>
      <c r="D744" s="222"/>
      <c r="E744" s="222"/>
      <c r="F744" s="222"/>
      <c r="G744" s="222"/>
      <c r="H744" s="222"/>
      <c r="I744" s="222"/>
      <c r="J744" s="222"/>
      <c r="K744" s="222"/>
      <c r="L744" s="222"/>
      <c r="M744" s="222"/>
      <c r="N744" s="222"/>
      <c r="R744" s="223"/>
    </row>
    <row r="745" spans="1:18" s="191" customFormat="1">
      <c r="A745" s="221"/>
      <c r="B745" s="221"/>
      <c r="C745" s="221"/>
      <c r="D745" s="222"/>
      <c r="E745" s="222"/>
      <c r="F745" s="222"/>
      <c r="G745" s="222"/>
      <c r="H745" s="222"/>
      <c r="I745" s="222"/>
      <c r="J745" s="222"/>
      <c r="K745" s="222"/>
      <c r="L745" s="222"/>
      <c r="M745" s="222"/>
      <c r="N745" s="222"/>
      <c r="R745" s="223"/>
    </row>
    <row r="746" spans="1:18" s="191" customFormat="1">
      <c r="A746" s="221"/>
      <c r="B746" s="221"/>
      <c r="C746" s="221"/>
      <c r="D746" s="222"/>
      <c r="E746" s="222"/>
      <c r="F746" s="222"/>
      <c r="G746" s="222"/>
      <c r="H746" s="222"/>
      <c r="I746" s="222"/>
      <c r="J746" s="222"/>
      <c r="K746" s="222"/>
      <c r="L746" s="222"/>
      <c r="M746" s="222"/>
      <c r="N746" s="222"/>
      <c r="R746" s="223"/>
    </row>
    <row r="747" spans="1:18" s="191" customFormat="1">
      <c r="A747" s="221"/>
      <c r="B747" s="221"/>
      <c r="C747" s="221"/>
      <c r="D747" s="222"/>
      <c r="E747" s="222"/>
      <c r="F747" s="222"/>
      <c r="G747" s="222"/>
      <c r="H747" s="222"/>
      <c r="I747" s="222"/>
      <c r="J747" s="222"/>
      <c r="K747" s="222"/>
      <c r="L747" s="222"/>
      <c r="M747" s="222"/>
      <c r="N747" s="222"/>
      <c r="R747" s="223"/>
    </row>
    <row r="748" spans="1:18" s="191" customFormat="1">
      <c r="A748" s="221"/>
      <c r="B748" s="221"/>
      <c r="C748" s="221"/>
      <c r="D748" s="222"/>
      <c r="E748" s="222"/>
      <c r="F748" s="222"/>
      <c r="G748" s="222"/>
      <c r="H748" s="222"/>
      <c r="I748" s="222"/>
      <c r="J748" s="222"/>
      <c r="K748" s="222"/>
      <c r="L748" s="222"/>
      <c r="M748" s="222"/>
      <c r="N748" s="222"/>
      <c r="R748" s="223"/>
    </row>
    <row r="749" spans="1:18" s="191" customFormat="1">
      <c r="A749" s="221"/>
      <c r="B749" s="221"/>
      <c r="C749" s="221"/>
      <c r="D749" s="222"/>
      <c r="E749" s="222"/>
      <c r="F749" s="222"/>
      <c r="G749" s="222"/>
      <c r="H749" s="222"/>
      <c r="I749" s="222"/>
      <c r="J749" s="222"/>
      <c r="K749" s="222"/>
      <c r="L749" s="222"/>
      <c r="M749" s="222"/>
      <c r="N749" s="222"/>
      <c r="R749" s="223"/>
    </row>
    <row r="750" spans="1:18" s="191" customFormat="1">
      <c r="A750" s="221"/>
      <c r="B750" s="221"/>
      <c r="C750" s="221"/>
      <c r="D750" s="222"/>
      <c r="E750" s="222"/>
      <c r="F750" s="222"/>
      <c r="G750" s="222"/>
      <c r="H750" s="222"/>
      <c r="I750" s="222"/>
      <c r="J750" s="222"/>
      <c r="K750" s="222"/>
      <c r="L750" s="222"/>
      <c r="M750" s="222"/>
      <c r="N750" s="222"/>
      <c r="R750" s="223"/>
    </row>
    <row r="751" spans="1:18" s="191" customFormat="1">
      <c r="A751" s="221"/>
      <c r="B751" s="221"/>
      <c r="C751" s="221"/>
      <c r="D751" s="222"/>
      <c r="E751" s="222"/>
      <c r="F751" s="222"/>
      <c r="G751" s="222"/>
      <c r="H751" s="222"/>
      <c r="I751" s="222"/>
      <c r="J751" s="222"/>
      <c r="K751" s="222"/>
      <c r="L751" s="222"/>
      <c r="M751" s="222"/>
      <c r="N751" s="222"/>
      <c r="R751" s="223"/>
    </row>
    <row r="752" spans="1:18" s="191" customFormat="1">
      <c r="A752" s="221"/>
      <c r="B752" s="221"/>
      <c r="C752" s="221"/>
      <c r="D752" s="222"/>
      <c r="E752" s="222"/>
      <c r="F752" s="222"/>
      <c r="G752" s="222"/>
      <c r="H752" s="222"/>
      <c r="I752" s="222"/>
      <c r="J752" s="222"/>
      <c r="K752" s="222"/>
      <c r="L752" s="222"/>
      <c r="M752" s="222"/>
      <c r="N752" s="222"/>
      <c r="R752" s="223"/>
    </row>
    <row r="753" spans="1:18" s="191" customFormat="1">
      <c r="A753" s="221"/>
      <c r="B753" s="221"/>
      <c r="C753" s="221"/>
      <c r="D753" s="222"/>
      <c r="E753" s="222"/>
      <c r="F753" s="222"/>
      <c r="G753" s="222"/>
      <c r="H753" s="222"/>
      <c r="I753" s="222"/>
      <c r="J753" s="222"/>
      <c r="K753" s="222"/>
      <c r="L753" s="222"/>
      <c r="M753" s="222"/>
      <c r="N753" s="222"/>
      <c r="R753" s="223"/>
    </row>
    <row r="754" spans="1:18" s="191" customFormat="1">
      <c r="A754" s="221"/>
      <c r="B754" s="221"/>
      <c r="C754" s="221"/>
      <c r="D754" s="222"/>
      <c r="E754" s="222"/>
      <c r="F754" s="222"/>
      <c r="G754" s="222"/>
      <c r="H754" s="222"/>
      <c r="I754" s="222"/>
      <c r="J754" s="222"/>
      <c r="K754" s="222"/>
      <c r="L754" s="222"/>
      <c r="M754" s="222"/>
      <c r="N754" s="222"/>
      <c r="R754" s="223"/>
    </row>
    <row r="755" spans="1:18" s="191" customFormat="1">
      <c r="A755" s="221"/>
      <c r="B755" s="221"/>
      <c r="C755" s="221"/>
      <c r="D755" s="222"/>
      <c r="E755" s="222"/>
      <c r="F755" s="222"/>
      <c r="G755" s="222"/>
      <c r="H755" s="222"/>
      <c r="I755" s="222"/>
      <c r="J755" s="222"/>
      <c r="K755" s="222"/>
      <c r="L755" s="222"/>
      <c r="M755" s="222"/>
      <c r="N755" s="222"/>
      <c r="R755" s="223"/>
    </row>
    <row r="756" spans="1:18" s="191" customFormat="1">
      <c r="A756" s="221"/>
      <c r="B756" s="221"/>
      <c r="C756" s="221"/>
      <c r="D756" s="222"/>
      <c r="E756" s="222"/>
      <c r="F756" s="222"/>
      <c r="G756" s="222"/>
      <c r="H756" s="222"/>
      <c r="I756" s="222"/>
      <c r="J756" s="222"/>
      <c r="K756" s="222"/>
      <c r="L756" s="222"/>
      <c r="M756" s="222"/>
      <c r="N756" s="222"/>
      <c r="R756" s="223"/>
    </row>
    <row r="757" spans="1:18" s="191" customFormat="1">
      <c r="A757" s="221"/>
      <c r="B757" s="221"/>
      <c r="C757" s="221"/>
      <c r="D757" s="222"/>
      <c r="E757" s="222"/>
      <c r="F757" s="222"/>
      <c r="G757" s="222"/>
      <c r="H757" s="222"/>
      <c r="I757" s="222"/>
      <c r="J757" s="222"/>
      <c r="K757" s="222"/>
      <c r="L757" s="222"/>
      <c r="M757" s="222"/>
      <c r="N757" s="222"/>
      <c r="R757" s="223"/>
    </row>
    <row r="758" spans="1:18" s="191" customFormat="1">
      <c r="A758" s="221"/>
      <c r="B758" s="221"/>
      <c r="C758" s="221"/>
      <c r="D758" s="222"/>
      <c r="E758" s="222"/>
      <c r="F758" s="222"/>
      <c r="G758" s="222"/>
      <c r="H758" s="222"/>
      <c r="I758" s="222"/>
      <c r="J758" s="222"/>
      <c r="K758" s="222"/>
      <c r="L758" s="222"/>
      <c r="M758" s="222"/>
      <c r="N758" s="222"/>
      <c r="R758" s="223"/>
    </row>
    <row r="759" spans="1:18" s="191" customFormat="1">
      <c r="A759" s="221"/>
      <c r="B759" s="221"/>
      <c r="C759" s="221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R759" s="223"/>
    </row>
    <row r="760" spans="1:18" s="191" customFormat="1">
      <c r="A760" s="221"/>
      <c r="B760" s="221"/>
      <c r="C760" s="221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R760" s="223"/>
    </row>
    <row r="761" spans="1:18" s="191" customFormat="1">
      <c r="A761" s="221"/>
      <c r="B761" s="221"/>
      <c r="C761" s="221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R761" s="223"/>
    </row>
    <row r="762" spans="1:18" s="191" customFormat="1">
      <c r="A762" s="221"/>
      <c r="B762" s="221"/>
      <c r="C762" s="221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R762" s="223"/>
    </row>
    <row r="763" spans="1:18" s="191" customFormat="1">
      <c r="A763" s="221"/>
      <c r="B763" s="221"/>
      <c r="C763" s="221"/>
      <c r="D763" s="222"/>
      <c r="E763" s="222"/>
      <c r="F763" s="222"/>
      <c r="G763" s="222"/>
      <c r="H763" s="222"/>
      <c r="I763" s="222"/>
      <c r="J763" s="222"/>
      <c r="K763" s="222"/>
      <c r="L763" s="222"/>
      <c r="M763" s="222"/>
      <c r="N763" s="222"/>
      <c r="R763" s="223"/>
    </row>
    <row r="764" spans="1:18" s="191" customFormat="1">
      <c r="A764" s="221"/>
      <c r="B764" s="221"/>
      <c r="C764" s="221"/>
      <c r="D764" s="222"/>
      <c r="E764" s="222"/>
      <c r="F764" s="222"/>
      <c r="G764" s="222"/>
      <c r="H764" s="222"/>
      <c r="I764" s="222"/>
      <c r="J764" s="222"/>
      <c r="K764" s="222"/>
      <c r="L764" s="222"/>
      <c r="M764" s="222"/>
      <c r="N764" s="222"/>
      <c r="R764" s="223"/>
    </row>
    <row r="765" spans="1:18" s="191" customFormat="1">
      <c r="A765" s="221"/>
      <c r="B765" s="221"/>
      <c r="C765" s="221"/>
      <c r="D765" s="222"/>
      <c r="E765" s="222"/>
      <c r="F765" s="222"/>
      <c r="G765" s="222"/>
      <c r="H765" s="222"/>
      <c r="I765" s="222"/>
      <c r="J765" s="222"/>
      <c r="K765" s="222"/>
      <c r="L765" s="222"/>
      <c r="M765" s="222"/>
      <c r="N765" s="222"/>
      <c r="R765" s="223"/>
    </row>
    <row r="766" spans="1:18" s="191" customFormat="1">
      <c r="A766" s="221"/>
      <c r="B766" s="221"/>
      <c r="C766" s="221"/>
      <c r="D766" s="222"/>
      <c r="E766" s="222"/>
      <c r="F766" s="222"/>
      <c r="G766" s="222"/>
      <c r="H766" s="222"/>
      <c r="I766" s="222"/>
      <c r="J766" s="222"/>
      <c r="K766" s="222"/>
      <c r="L766" s="222"/>
      <c r="M766" s="222"/>
      <c r="N766" s="222"/>
      <c r="R766" s="223"/>
    </row>
    <row r="767" spans="1:18" s="191" customFormat="1">
      <c r="A767" s="221"/>
      <c r="B767" s="221"/>
      <c r="C767" s="221"/>
      <c r="D767" s="222"/>
      <c r="E767" s="222"/>
      <c r="F767" s="222"/>
      <c r="G767" s="222"/>
      <c r="H767" s="222"/>
      <c r="I767" s="222"/>
      <c r="J767" s="222"/>
      <c r="K767" s="222"/>
      <c r="L767" s="222"/>
      <c r="M767" s="222"/>
      <c r="N767" s="222"/>
      <c r="R767" s="223"/>
    </row>
    <row r="768" spans="1:18" s="191" customFormat="1">
      <c r="A768" s="221"/>
      <c r="B768" s="221"/>
      <c r="C768" s="221"/>
      <c r="D768" s="222"/>
      <c r="E768" s="222"/>
      <c r="F768" s="222"/>
      <c r="G768" s="222"/>
      <c r="H768" s="222"/>
      <c r="I768" s="222"/>
      <c r="J768" s="222"/>
      <c r="K768" s="222"/>
      <c r="L768" s="222"/>
      <c r="M768" s="222"/>
      <c r="N768" s="222"/>
      <c r="R768" s="223"/>
    </row>
    <row r="769" spans="1:18" s="191" customFormat="1">
      <c r="A769" s="221"/>
      <c r="B769" s="221"/>
      <c r="C769" s="221"/>
      <c r="D769" s="222"/>
      <c r="E769" s="222"/>
      <c r="F769" s="222"/>
      <c r="G769" s="222"/>
      <c r="H769" s="222"/>
      <c r="I769" s="222"/>
      <c r="J769" s="222"/>
      <c r="K769" s="222"/>
      <c r="L769" s="222"/>
      <c r="M769" s="222"/>
      <c r="N769" s="222"/>
      <c r="R769" s="223"/>
    </row>
    <row r="770" spans="1:18" s="191" customFormat="1">
      <c r="A770" s="221"/>
      <c r="B770" s="221"/>
      <c r="C770" s="221"/>
      <c r="D770" s="222"/>
      <c r="E770" s="222"/>
      <c r="F770" s="222"/>
      <c r="G770" s="222"/>
      <c r="H770" s="222"/>
      <c r="I770" s="222"/>
      <c r="J770" s="222"/>
      <c r="K770" s="222"/>
      <c r="L770" s="222"/>
      <c r="M770" s="222"/>
      <c r="N770" s="222"/>
      <c r="R770" s="223"/>
    </row>
    <row r="771" spans="1:18" s="191" customFormat="1">
      <c r="A771" s="221"/>
      <c r="B771" s="221"/>
      <c r="C771" s="221"/>
      <c r="D771" s="222"/>
      <c r="E771" s="222"/>
      <c r="F771" s="222"/>
      <c r="G771" s="222"/>
      <c r="H771" s="222"/>
      <c r="I771" s="222"/>
      <c r="J771" s="222"/>
      <c r="K771" s="222"/>
      <c r="L771" s="222"/>
      <c r="M771" s="222"/>
      <c r="N771" s="222"/>
      <c r="R771" s="223"/>
    </row>
    <row r="772" spans="1:18" s="191" customFormat="1">
      <c r="A772" s="221"/>
      <c r="B772" s="221"/>
      <c r="C772" s="221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R772" s="223"/>
    </row>
    <row r="773" spans="1:18" s="191" customFormat="1">
      <c r="A773" s="221"/>
      <c r="B773" s="221"/>
      <c r="C773" s="221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R773" s="223"/>
    </row>
    <row r="774" spans="1:18" s="191" customFormat="1">
      <c r="A774" s="221"/>
      <c r="B774" s="221"/>
      <c r="C774" s="221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R774" s="223"/>
    </row>
    <row r="775" spans="1:18" s="191" customFormat="1">
      <c r="A775" s="221"/>
      <c r="B775" s="221"/>
      <c r="C775" s="221"/>
      <c r="D775" s="222"/>
      <c r="E775" s="222"/>
      <c r="F775" s="222"/>
      <c r="G775" s="222"/>
      <c r="H775" s="222"/>
      <c r="I775" s="222"/>
      <c r="J775" s="222"/>
      <c r="K775" s="222"/>
      <c r="L775" s="222"/>
      <c r="M775" s="222"/>
      <c r="N775" s="222"/>
      <c r="R775" s="223"/>
    </row>
    <row r="776" spans="1:18" s="191" customFormat="1">
      <c r="A776" s="221"/>
      <c r="B776" s="221"/>
      <c r="C776" s="221"/>
      <c r="D776" s="222"/>
      <c r="E776" s="222"/>
      <c r="F776" s="222"/>
      <c r="G776" s="222"/>
      <c r="H776" s="222"/>
      <c r="I776" s="222"/>
      <c r="J776" s="222"/>
      <c r="K776" s="222"/>
      <c r="L776" s="222"/>
      <c r="M776" s="222"/>
      <c r="N776" s="222"/>
      <c r="R776" s="223"/>
    </row>
    <row r="777" spans="1:18" s="191" customFormat="1">
      <c r="A777" s="221"/>
      <c r="B777" s="221"/>
      <c r="C777" s="221"/>
      <c r="D777" s="222"/>
      <c r="E777" s="222"/>
      <c r="F777" s="222"/>
      <c r="G777" s="222"/>
      <c r="H777" s="222"/>
      <c r="I777" s="222"/>
      <c r="J777" s="222"/>
      <c r="K777" s="222"/>
      <c r="L777" s="222"/>
      <c r="M777" s="222"/>
      <c r="N777" s="222"/>
      <c r="R777" s="223"/>
    </row>
    <row r="778" spans="1:18" s="191" customFormat="1">
      <c r="A778" s="221"/>
      <c r="B778" s="221"/>
      <c r="C778" s="221"/>
      <c r="D778" s="222"/>
      <c r="E778" s="222"/>
      <c r="F778" s="222"/>
      <c r="G778" s="222"/>
      <c r="H778" s="222"/>
      <c r="I778" s="222"/>
      <c r="J778" s="222"/>
      <c r="K778" s="222"/>
      <c r="L778" s="222"/>
      <c r="M778" s="222"/>
      <c r="N778" s="222"/>
      <c r="R778" s="223"/>
    </row>
    <row r="779" spans="1:18" s="191" customFormat="1">
      <c r="A779" s="221"/>
      <c r="B779" s="221"/>
      <c r="C779" s="221"/>
      <c r="D779" s="222"/>
      <c r="E779" s="222"/>
      <c r="F779" s="222"/>
      <c r="G779" s="222"/>
      <c r="H779" s="222"/>
      <c r="I779" s="222"/>
      <c r="J779" s="222"/>
      <c r="K779" s="222"/>
      <c r="L779" s="222"/>
      <c r="M779" s="222"/>
      <c r="N779" s="222"/>
      <c r="R779" s="223"/>
    </row>
    <row r="780" spans="1:18" s="191" customFormat="1">
      <c r="A780" s="221"/>
      <c r="B780" s="221"/>
      <c r="C780" s="221"/>
      <c r="D780" s="222"/>
      <c r="E780" s="222"/>
      <c r="F780" s="222"/>
      <c r="G780" s="222"/>
      <c r="H780" s="222"/>
      <c r="I780" s="222"/>
      <c r="J780" s="222"/>
      <c r="K780" s="222"/>
      <c r="L780" s="222"/>
      <c r="M780" s="222"/>
      <c r="N780" s="222"/>
      <c r="R780" s="223"/>
    </row>
    <row r="781" spans="1:18" s="191" customFormat="1">
      <c r="A781" s="221"/>
      <c r="B781" s="221"/>
      <c r="C781" s="221"/>
      <c r="D781" s="222"/>
      <c r="E781" s="222"/>
      <c r="F781" s="222"/>
      <c r="G781" s="222"/>
      <c r="H781" s="222"/>
      <c r="I781" s="222"/>
      <c r="J781" s="222"/>
      <c r="K781" s="222"/>
      <c r="L781" s="222"/>
      <c r="M781" s="222"/>
      <c r="N781" s="222"/>
      <c r="R781" s="223"/>
    </row>
    <row r="782" spans="1:18" s="191" customFormat="1">
      <c r="A782" s="221"/>
      <c r="B782" s="221"/>
      <c r="C782" s="221"/>
      <c r="D782" s="222"/>
      <c r="E782" s="222"/>
      <c r="F782" s="222"/>
      <c r="G782" s="222"/>
      <c r="H782" s="222"/>
      <c r="I782" s="222"/>
      <c r="J782" s="222"/>
      <c r="K782" s="222"/>
      <c r="L782" s="222"/>
      <c r="M782" s="222"/>
      <c r="N782" s="222"/>
      <c r="R782" s="223"/>
    </row>
    <row r="783" spans="1:18" s="191" customFormat="1">
      <c r="A783" s="221"/>
      <c r="B783" s="221"/>
      <c r="C783" s="221"/>
      <c r="D783" s="222"/>
      <c r="E783" s="222"/>
      <c r="F783" s="222"/>
      <c r="G783" s="222"/>
      <c r="H783" s="222"/>
      <c r="I783" s="222"/>
      <c r="J783" s="222"/>
      <c r="K783" s="222"/>
      <c r="L783" s="222"/>
      <c r="M783" s="222"/>
      <c r="N783" s="222"/>
      <c r="R783" s="223"/>
    </row>
    <row r="784" spans="1:18" s="191" customFormat="1">
      <c r="A784" s="221"/>
      <c r="B784" s="221"/>
      <c r="C784" s="221"/>
      <c r="D784" s="222"/>
      <c r="E784" s="222"/>
      <c r="F784" s="222"/>
      <c r="G784" s="222"/>
      <c r="H784" s="222"/>
      <c r="I784" s="222"/>
      <c r="J784" s="222"/>
      <c r="K784" s="222"/>
      <c r="L784" s="222"/>
      <c r="M784" s="222"/>
      <c r="N784" s="222"/>
      <c r="R784" s="223"/>
    </row>
    <row r="785" spans="1:18" s="191" customFormat="1">
      <c r="A785" s="221"/>
      <c r="B785" s="221"/>
      <c r="C785" s="221"/>
      <c r="D785" s="222"/>
      <c r="E785" s="222"/>
      <c r="F785" s="222"/>
      <c r="G785" s="222"/>
      <c r="H785" s="222"/>
      <c r="I785" s="222"/>
      <c r="J785" s="222"/>
      <c r="K785" s="222"/>
      <c r="L785" s="222"/>
      <c r="M785" s="222"/>
      <c r="N785" s="222"/>
      <c r="R785" s="223"/>
    </row>
    <row r="786" spans="1:18" s="191" customFormat="1">
      <c r="A786" s="221"/>
      <c r="B786" s="221"/>
      <c r="C786" s="221"/>
      <c r="D786" s="222"/>
      <c r="E786" s="222"/>
      <c r="F786" s="222"/>
      <c r="G786" s="222"/>
      <c r="H786" s="222"/>
      <c r="I786" s="222"/>
      <c r="J786" s="222"/>
      <c r="K786" s="222"/>
      <c r="L786" s="222"/>
      <c r="M786" s="222"/>
      <c r="N786" s="222"/>
      <c r="R786" s="223"/>
    </row>
    <row r="787" spans="1:18" s="191" customFormat="1">
      <c r="A787" s="221"/>
      <c r="B787" s="221"/>
      <c r="C787" s="221"/>
      <c r="D787" s="222"/>
      <c r="E787" s="222"/>
      <c r="F787" s="222"/>
      <c r="G787" s="222"/>
      <c r="H787" s="222"/>
      <c r="I787" s="222"/>
      <c r="J787" s="222"/>
      <c r="K787" s="222"/>
      <c r="L787" s="222"/>
      <c r="M787" s="222"/>
      <c r="N787" s="222"/>
      <c r="R787" s="223"/>
    </row>
    <row r="788" spans="1:18" s="191" customFormat="1">
      <c r="A788" s="221"/>
      <c r="B788" s="221"/>
      <c r="C788" s="221"/>
      <c r="D788" s="222"/>
      <c r="E788" s="222"/>
      <c r="F788" s="222"/>
      <c r="G788" s="222"/>
      <c r="H788" s="222"/>
      <c r="I788" s="222"/>
      <c r="J788" s="222"/>
      <c r="K788" s="222"/>
      <c r="L788" s="222"/>
      <c r="M788" s="222"/>
      <c r="N788" s="222"/>
      <c r="R788" s="223"/>
    </row>
    <row r="789" spans="1:18" s="191" customFormat="1">
      <c r="A789" s="221"/>
      <c r="B789" s="221"/>
      <c r="C789" s="221"/>
      <c r="D789" s="222"/>
      <c r="E789" s="222"/>
      <c r="F789" s="222"/>
      <c r="G789" s="222"/>
      <c r="H789" s="222"/>
      <c r="I789" s="222"/>
      <c r="J789" s="222"/>
      <c r="K789" s="222"/>
      <c r="L789" s="222"/>
      <c r="M789" s="222"/>
      <c r="N789" s="222"/>
      <c r="R789" s="223"/>
    </row>
    <row r="790" spans="1:18" s="191" customFormat="1">
      <c r="A790" s="221"/>
      <c r="B790" s="221"/>
      <c r="C790" s="221"/>
      <c r="D790" s="222"/>
      <c r="E790" s="222"/>
      <c r="F790" s="222"/>
      <c r="G790" s="222"/>
      <c r="H790" s="222"/>
      <c r="I790" s="222"/>
      <c r="J790" s="222"/>
      <c r="K790" s="222"/>
      <c r="L790" s="222"/>
      <c r="M790" s="222"/>
      <c r="N790" s="222"/>
      <c r="R790" s="223"/>
    </row>
    <row r="791" spans="1:18" s="191" customFormat="1">
      <c r="A791" s="221"/>
      <c r="B791" s="221"/>
      <c r="C791" s="221"/>
      <c r="D791" s="222"/>
      <c r="E791" s="222"/>
      <c r="F791" s="222"/>
      <c r="G791" s="222"/>
      <c r="H791" s="222"/>
      <c r="I791" s="222"/>
      <c r="J791" s="222"/>
      <c r="K791" s="222"/>
      <c r="L791" s="222"/>
      <c r="M791" s="222"/>
      <c r="N791" s="222"/>
      <c r="R791" s="223"/>
    </row>
    <row r="792" spans="1:18" s="191" customFormat="1">
      <c r="A792" s="221"/>
      <c r="B792" s="221"/>
      <c r="C792" s="221"/>
      <c r="D792" s="222"/>
      <c r="E792" s="222"/>
      <c r="F792" s="222"/>
      <c r="G792" s="222"/>
      <c r="H792" s="222"/>
      <c r="I792" s="222"/>
      <c r="J792" s="222"/>
      <c r="K792" s="222"/>
      <c r="L792" s="222"/>
      <c r="M792" s="222"/>
      <c r="N792" s="222"/>
      <c r="R792" s="223"/>
    </row>
    <row r="793" spans="1:18" s="191" customFormat="1">
      <c r="A793" s="221"/>
      <c r="B793" s="221"/>
      <c r="C793" s="221"/>
      <c r="D793" s="222"/>
      <c r="E793" s="222"/>
      <c r="F793" s="222"/>
      <c r="G793" s="222"/>
      <c r="H793" s="222"/>
      <c r="I793" s="222"/>
      <c r="J793" s="222"/>
      <c r="K793" s="222"/>
      <c r="L793" s="222"/>
      <c r="M793" s="222"/>
      <c r="N793" s="222"/>
      <c r="R793" s="223"/>
    </row>
    <row r="794" spans="1:18" s="191" customFormat="1">
      <c r="A794" s="221"/>
      <c r="B794" s="221"/>
      <c r="C794" s="221"/>
      <c r="D794" s="222"/>
      <c r="E794" s="222"/>
      <c r="F794" s="222"/>
      <c r="G794" s="222"/>
      <c r="H794" s="222"/>
      <c r="I794" s="222"/>
      <c r="J794" s="222"/>
      <c r="K794" s="222"/>
      <c r="L794" s="222"/>
      <c r="M794" s="222"/>
      <c r="N794" s="222"/>
      <c r="R794" s="223"/>
    </row>
    <row r="795" spans="1:18" s="191" customFormat="1">
      <c r="A795" s="221"/>
      <c r="B795" s="221"/>
      <c r="C795" s="221"/>
      <c r="D795" s="222"/>
      <c r="E795" s="222"/>
      <c r="F795" s="222"/>
      <c r="G795" s="222"/>
      <c r="H795" s="222"/>
      <c r="I795" s="222"/>
      <c r="J795" s="222"/>
      <c r="K795" s="222"/>
      <c r="L795" s="222"/>
      <c r="M795" s="222"/>
      <c r="N795" s="222"/>
      <c r="R795" s="223"/>
    </row>
    <row r="796" spans="1:18" s="191" customFormat="1">
      <c r="A796" s="221"/>
      <c r="B796" s="221"/>
      <c r="C796" s="221"/>
      <c r="D796" s="222"/>
      <c r="E796" s="222"/>
      <c r="F796" s="222"/>
      <c r="G796" s="222"/>
      <c r="H796" s="222"/>
      <c r="I796" s="222"/>
      <c r="J796" s="222"/>
      <c r="K796" s="222"/>
      <c r="L796" s="222"/>
      <c r="M796" s="222"/>
      <c r="N796" s="222"/>
      <c r="R796" s="223"/>
    </row>
    <row r="797" spans="1:18" s="191" customFormat="1">
      <c r="A797" s="221"/>
      <c r="B797" s="221"/>
      <c r="C797" s="221"/>
      <c r="D797" s="222"/>
      <c r="E797" s="222"/>
      <c r="F797" s="222"/>
      <c r="G797" s="222"/>
      <c r="H797" s="222"/>
      <c r="I797" s="222"/>
      <c r="J797" s="222"/>
      <c r="K797" s="222"/>
      <c r="L797" s="222"/>
      <c r="M797" s="222"/>
      <c r="N797" s="222"/>
      <c r="R797" s="223"/>
    </row>
    <row r="798" spans="1:18" s="191" customFormat="1">
      <c r="A798" s="221"/>
      <c r="B798" s="221"/>
      <c r="C798" s="221"/>
      <c r="D798" s="222"/>
      <c r="E798" s="222"/>
      <c r="F798" s="222"/>
      <c r="G798" s="222"/>
      <c r="H798" s="222"/>
      <c r="I798" s="222"/>
      <c r="J798" s="222"/>
      <c r="K798" s="222"/>
      <c r="L798" s="222"/>
      <c r="M798" s="222"/>
      <c r="N798" s="222"/>
      <c r="R798" s="223"/>
    </row>
    <row r="799" spans="1:18" s="191" customFormat="1">
      <c r="A799" s="221"/>
      <c r="B799" s="221"/>
      <c r="C799" s="221"/>
      <c r="D799" s="222"/>
      <c r="E799" s="222"/>
      <c r="F799" s="222"/>
      <c r="G799" s="222"/>
      <c r="H799" s="222"/>
      <c r="I799" s="222"/>
      <c r="J799" s="222"/>
      <c r="K799" s="222"/>
      <c r="L799" s="222"/>
      <c r="M799" s="222"/>
      <c r="N799" s="222"/>
      <c r="R799" s="223"/>
    </row>
    <row r="800" spans="1:18" s="191" customFormat="1">
      <c r="A800" s="221"/>
      <c r="B800" s="221"/>
      <c r="C800" s="221"/>
      <c r="D800" s="222"/>
      <c r="E800" s="222"/>
      <c r="F800" s="222"/>
      <c r="G800" s="222"/>
      <c r="H800" s="222"/>
      <c r="I800" s="222"/>
      <c r="J800" s="222"/>
      <c r="K800" s="222"/>
      <c r="L800" s="222"/>
      <c r="M800" s="222"/>
      <c r="N800" s="222"/>
      <c r="R800" s="223"/>
    </row>
    <row r="801" spans="1:18" s="191" customFormat="1">
      <c r="A801" s="221"/>
      <c r="B801" s="221"/>
      <c r="C801" s="221"/>
      <c r="D801" s="222"/>
      <c r="E801" s="222"/>
      <c r="F801" s="222"/>
      <c r="G801" s="222"/>
      <c r="H801" s="222"/>
      <c r="I801" s="222"/>
      <c r="J801" s="222"/>
      <c r="K801" s="222"/>
      <c r="L801" s="222"/>
      <c r="M801" s="222"/>
      <c r="N801" s="222"/>
      <c r="R801" s="223"/>
    </row>
    <row r="802" spans="1:18" s="191" customFormat="1">
      <c r="A802" s="221"/>
      <c r="B802" s="221"/>
      <c r="C802" s="221"/>
      <c r="D802" s="222"/>
      <c r="E802" s="222"/>
      <c r="F802" s="222"/>
      <c r="G802" s="222"/>
      <c r="H802" s="222"/>
      <c r="I802" s="222"/>
      <c r="J802" s="222"/>
      <c r="K802" s="222"/>
      <c r="L802" s="222"/>
      <c r="M802" s="222"/>
      <c r="N802" s="222"/>
      <c r="R802" s="223"/>
    </row>
    <row r="803" spans="1:18" s="191" customFormat="1">
      <c r="A803" s="221"/>
      <c r="B803" s="221"/>
      <c r="C803" s="221"/>
      <c r="D803" s="222"/>
      <c r="E803" s="222"/>
      <c r="F803" s="222"/>
      <c r="G803" s="222"/>
      <c r="H803" s="222"/>
      <c r="I803" s="222"/>
      <c r="J803" s="222"/>
      <c r="K803" s="222"/>
      <c r="L803" s="222"/>
      <c r="M803" s="222"/>
      <c r="N803" s="222"/>
      <c r="R803" s="223"/>
    </row>
    <row r="804" spans="1:18" s="191" customFormat="1">
      <c r="A804" s="221"/>
      <c r="B804" s="221"/>
      <c r="C804" s="221"/>
      <c r="D804" s="222"/>
      <c r="E804" s="222"/>
      <c r="F804" s="222"/>
      <c r="G804" s="222"/>
      <c r="H804" s="222"/>
      <c r="I804" s="222"/>
      <c r="J804" s="222"/>
      <c r="K804" s="222"/>
      <c r="L804" s="222"/>
      <c r="M804" s="222"/>
      <c r="N804" s="222"/>
      <c r="R804" s="223"/>
    </row>
    <row r="805" spans="1:18" s="191" customFormat="1">
      <c r="A805" s="221"/>
      <c r="B805" s="221"/>
      <c r="C805" s="221"/>
      <c r="D805" s="222"/>
      <c r="E805" s="222"/>
      <c r="F805" s="222"/>
      <c r="G805" s="222"/>
      <c r="H805" s="222"/>
      <c r="I805" s="222"/>
      <c r="J805" s="222"/>
      <c r="K805" s="222"/>
      <c r="L805" s="222"/>
      <c r="M805" s="222"/>
      <c r="N805" s="222"/>
      <c r="R805" s="223"/>
    </row>
    <row r="806" spans="1:18" s="191" customFormat="1">
      <c r="A806" s="221"/>
      <c r="B806" s="221"/>
      <c r="C806" s="221"/>
      <c r="D806" s="222"/>
      <c r="E806" s="222"/>
      <c r="F806" s="222"/>
      <c r="G806" s="222"/>
      <c r="H806" s="222"/>
      <c r="I806" s="222"/>
      <c r="J806" s="222"/>
      <c r="K806" s="222"/>
      <c r="L806" s="222"/>
      <c r="M806" s="222"/>
      <c r="N806" s="222"/>
      <c r="R806" s="223"/>
    </row>
    <row r="807" spans="1:18" s="191" customFormat="1">
      <c r="A807" s="221"/>
      <c r="B807" s="221"/>
      <c r="C807" s="221"/>
      <c r="D807" s="222"/>
      <c r="E807" s="222"/>
      <c r="F807" s="222"/>
      <c r="G807" s="222"/>
      <c r="H807" s="222"/>
      <c r="I807" s="222"/>
      <c r="J807" s="222"/>
      <c r="K807" s="222"/>
      <c r="L807" s="222"/>
      <c r="M807" s="222"/>
      <c r="N807" s="222"/>
      <c r="R807" s="223"/>
    </row>
    <row r="808" spans="1:18" s="191" customFormat="1">
      <c r="A808" s="221"/>
      <c r="B808" s="221"/>
      <c r="C808" s="221"/>
      <c r="D808" s="222"/>
      <c r="E808" s="222"/>
      <c r="F808" s="222"/>
      <c r="G808" s="222"/>
      <c r="H808" s="222"/>
      <c r="I808" s="222"/>
      <c r="J808" s="222"/>
      <c r="K808" s="222"/>
      <c r="L808" s="222"/>
      <c r="M808" s="222"/>
      <c r="N808" s="222"/>
      <c r="R808" s="223"/>
    </row>
    <row r="809" spans="1:18" s="191" customFormat="1">
      <c r="A809" s="221"/>
      <c r="B809" s="221"/>
      <c r="C809" s="221"/>
      <c r="D809" s="222"/>
      <c r="E809" s="222"/>
      <c r="F809" s="222"/>
      <c r="G809" s="222"/>
      <c r="H809" s="222"/>
      <c r="I809" s="222"/>
      <c r="J809" s="222"/>
      <c r="K809" s="222"/>
      <c r="L809" s="222"/>
      <c r="M809" s="222"/>
      <c r="N809" s="222"/>
      <c r="R809" s="223"/>
    </row>
    <row r="810" spans="1:18" s="191" customFormat="1">
      <c r="A810" s="221"/>
      <c r="B810" s="221"/>
      <c r="C810" s="221"/>
      <c r="D810" s="222"/>
      <c r="E810" s="222"/>
      <c r="F810" s="222"/>
      <c r="G810" s="222"/>
      <c r="H810" s="222"/>
      <c r="I810" s="222"/>
      <c r="J810" s="222"/>
      <c r="K810" s="222"/>
      <c r="L810" s="222"/>
      <c r="M810" s="222"/>
      <c r="N810" s="222"/>
      <c r="R810" s="223"/>
    </row>
    <row r="811" spans="1:18" s="191" customFormat="1">
      <c r="A811" s="221"/>
      <c r="B811" s="221"/>
      <c r="C811" s="221"/>
      <c r="D811" s="222"/>
      <c r="E811" s="222"/>
      <c r="F811" s="222"/>
      <c r="G811" s="222"/>
      <c r="H811" s="222"/>
      <c r="I811" s="222"/>
      <c r="J811" s="222"/>
      <c r="K811" s="222"/>
      <c r="L811" s="222"/>
      <c r="M811" s="222"/>
      <c r="N811" s="222"/>
      <c r="R811" s="223"/>
    </row>
    <row r="812" spans="1:18" s="191" customFormat="1">
      <c r="A812" s="221"/>
      <c r="B812" s="221"/>
      <c r="C812" s="221"/>
      <c r="D812" s="222"/>
      <c r="E812" s="222"/>
      <c r="F812" s="222"/>
      <c r="G812" s="222"/>
      <c r="H812" s="222"/>
      <c r="I812" s="222"/>
      <c r="J812" s="222"/>
      <c r="K812" s="222"/>
      <c r="L812" s="222"/>
      <c r="M812" s="222"/>
      <c r="N812" s="222"/>
      <c r="R812" s="223"/>
    </row>
    <row r="813" spans="1:18" s="191" customFormat="1">
      <c r="A813" s="221"/>
      <c r="B813" s="221"/>
      <c r="C813" s="221"/>
      <c r="D813" s="222"/>
      <c r="E813" s="222"/>
      <c r="F813" s="222"/>
      <c r="G813" s="222"/>
      <c r="H813" s="222"/>
      <c r="I813" s="222"/>
      <c r="J813" s="222"/>
      <c r="K813" s="222"/>
      <c r="L813" s="222"/>
      <c r="M813" s="222"/>
      <c r="N813" s="222"/>
      <c r="R813" s="223"/>
    </row>
    <row r="814" spans="1:18" s="191" customFormat="1">
      <c r="A814" s="221"/>
      <c r="B814" s="221"/>
      <c r="C814" s="221"/>
      <c r="D814" s="222"/>
      <c r="E814" s="222"/>
      <c r="F814" s="222"/>
      <c r="G814" s="222"/>
      <c r="H814" s="222"/>
      <c r="I814" s="222"/>
      <c r="J814" s="222"/>
      <c r="K814" s="222"/>
      <c r="L814" s="222"/>
      <c r="M814" s="222"/>
      <c r="N814" s="222"/>
      <c r="R814" s="223"/>
    </row>
    <row r="815" spans="1:18" s="191" customFormat="1">
      <c r="A815" s="221"/>
      <c r="B815" s="221"/>
      <c r="C815" s="221"/>
      <c r="D815" s="222"/>
      <c r="E815" s="222"/>
      <c r="F815" s="222"/>
      <c r="G815" s="222"/>
      <c r="H815" s="222"/>
      <c r="I815" s="222"/>
      <c r="J815" s="222"/>
      <c r="K815" s="222"/>
      <c r="L815" s="222"/>
      <c r="M815" s="222"/>
      <c r="N815" s="222"/>
      <c r="R815" s="223"/>
    </row>
    <row r="816" spans="1:18" s="191" customFormat="1">
      <c r="A816" s="221"/>
      <c r="B816" s="221"/>
      <c r="C816" s="221"/>
      <c r="D816" s="222"/>
      <c r="E816" s="222"/>
      <c r="F816" s="222"/>
      <c r="G816" s="222"/>
      <c r="H816" s="222"/>
      <c r="I816" s="222"/>
      <c r="J816" s="222"/>
      <c r="K816" s="222"/>
      <c r="L816" s="222"/>
      <c r="M816" s="222"/>
      <c r="N816" s="222"/>
      <c r="R816" s="223"/>
    </row>
    <row r="817" spans="1:18" s="191" customFormat="1">
      <c r="A817" s="221"/>
      <c r="B817" s="221"/>
      <c r="C817" s="221"/>
      <c r="D817" s="222"/>
      <c r="E817" s="222"/>
      <c r="F817" s="222"/>
      <c r="G817" s="222"/>
      <c r="H817" s="222"/>
      <c r="I817" s="222"/>
      <c r="J817" s="222"/>
      <c r="K817" s="222"/>
      <c r="L817" s="222"/>
      <c r="M817" s="222"/>
      <c r="N817" s="222"/>
      <c r="R817" s="223"/>
    </row>
    <row r="818" spans="1:18" s="191" customFormat="1">
      <c r="A818" s="221"/>
      <c r="B818" s="221"/>
      <c r="C818" s="221"/>
      <c r="D818" s="222"/>
      <c r="E818" s="222"/>
      <c r="F818" s="222"/>
      <c r="G818" s="222"/>
      <c r="H818" s="222"/>
      <c r="I818" s="222"/>
      <c r="J818" s="222"/>
      <c r="K818" s="222"/>
      <c r="L818" s="222"/>
      <c r="M818" s="222"/>
      <c r="N818" s="222"/>
      <c r="R818" s="223"/>
    </row>
    <row r="819" spans="1:18" s="191" customFormat="1">
      <c r="A819" s="221"/>
      <c r="B819" s="221"/>
      <c r="C819" s="221"/>
      <c r="D819" s="222"/>
      <c r="E819" s="222"/>
      <c r="F819" s="222"/>
      <c r="G819" s="222"/>
      <c r="H819" s="222"/>
      <c r="I819" s="222"/>
      <c r="J819" s="222"/>
      <c r="K819" s="222"/>
      <c r="L819" s="222"/>
      <c r="M819" s="222"/>
      <c r="N819" s="222"/>
      <c r="R819" s="223"/>
    </row>
    <row r="820" spans="1:18" s="191" customFormat="1">
      <c r="A820" s="221"/>
      <c r="B820" s="221"/>
      <c r="C820" s="221"/>
      <c r="D820" s="222"/>
      <c r="E820" s="222"/>
      <c r="F820" s="222"/>
      <c r="G820" s="222"/>
      <c r="H820" s="222"/>
      <c r="I820" s="222"/>
      <c r="J820" s="222"/>
      <c r="K820" s="222"/>
      <c r="L820" s="222"/>
      <c r="M820" s="222"/>
      <c r="N820" s="222"/>
      <c r="R820" s="223"/>
    </row>
    <row r="821" spans="1:18" s="191" customFormat="1">
      <c r="A821" s="221"/>
      <c r="B821" s="221"/>
      <c r="C821" s="221"/>
      <c r="D821" s="222"/>
      <c r="E821" s="222"/>
      <c r="F821" s="222"/>
      <c r="G821" s="222"/>
      <c r="H821" s="222"/>
      <c r="I821" s="222"/>
      <c r="J821" s="222"/>
      <c r="K821" s="222"/>
      <c r="L821" s="222"/>
      <c r="M821" s="222"/>
      <c r="N821" s="222"/>
      <c r="R821" s="223"/>
    </row>
    <row r="822" spans="1:18" s="191" customFormat="1">
      <c r="A822" s="221"/>
      <c r="B822" s="221"/>
      <c r="C822" s="221"/>
      <c r="D822" s="222"/>
      <c r="E822" s="222"/>
      <c r="F822" s="222"/>
      <c r="G822" s="222"/>
      <c r="H822" s="222"/>
      <c r="I822" s="222"/>
      <c r="J822" s="222"/>
      <c r="K822" s="222"/>
      <c r="L822" s="222"/>
      <c r="M822" s="222"/>
      <c r="N822" s="222"/>
      <c r="R822" s="223"/>
    </row>
    <row r="823" spans="1:18" s="191" customFormat="1">
      <c r="A823" s="221"/>
      <c r="B823" s="221"/>
      <c r="C823" s="221"/>
      <c r="D823" s="222"/>
      <c r="E823" s="222"/>
      <c r="F823" s="222"/>
      <c r="G823" s="222"/>
      <c r="H823" s="222"/>
      <c r="I823" s="222"/>
      <c r="J823" s="222"/>
      <c r="K823" s="222"/>
      <c r="L823" s="222"/>
      <c r="M823" s="222"/>
      <c r="N823" s="222"/>
      <c r="R823" s="223"/>
    </row>
    <row r="824" spans="1:18" s="191" customFormat="1">
      <c r="A824" s="221"/>
      <c r="B824" s="221"/>
      <c r="C824" s="221"/>
      <c r="D824" s="222"/>
      <c r="E824" s="222"/>
      <c r="F824" s="222"/>
      <c r="G824" s="222"/>
      <c r="H824" s="222"/>
      <c r="I824" s="222"/>
      <c r="J824" s="222"/>
      <c r="K824" s="222"/>
      <c r="L824" s="222"/>
      <c r="M824" s="222"/>
      <c r="N824" s="222"/>
      <c r="R824" s="223"/>
    </row>
    <row r="825" spans="1:18" s="191" customFormat="1">
      <c r="A825" s="221"/>
      <c r="B825" s="221"/>
      <c r="C825" s="221"/>
      <c r="D825" s="222"/>
      <c r="E825" s="222"/>
      <c r="F825" s="222"/>
      <c r="G825" s="222"/>
      <c r="H825" s="222"/>
      <c r="I825" s="222"/>
      <c r="J825" s="222"/>
      <c r="K825" s="222"/>
      <c r="L825" s="222"/>
      <c r="M825" s="222"/>
      <c r="N825" s="222"/>
      <c r="R825" s="223"/>
    </row>
    <row r="826" spans="1:18" s="191" customFormat="1">
      <c r="A826" s="221"/>
      <c r="B826" s="221"/>
      <c r="C826" s="221"/>
      <c r="D826" s="222"/>
      <c r="E826" s="222"/>
      <c r="F826" s="222"/>
      <c r="G826" s="222"/>
      <c r="H826" s="222"/>
      <c r="I826" s="222"/>
      <c r="J826" s="222"/>
      <c r="K826" s="222"/>
      <c r="L826" s="222"/>
      <c r="M826" s="222"/>
      <c r="N826" s="222"/>
      <c r="R826" s="223"/>
    </row>
    <row r="827" spans="1:18" s="191" customFormat="1">
      <c r="A827" s="221"/>
      <c r="B827" s="221"/>
      <c r="C827" s="221"/>
      <c r="D827" s="222"/>
      <c r="E827" s="222"/>
      <c r="F827" s="222"/>
      <c r="G827" s="222"/>
      <c r="H827" s="222"/>
      <c r="I827" s="222"/>
      <c r="J827" s="222"/>
      <c r="K827" s="222"/>
      <c r="L827" s="222"/>
      <c r="M827" s="222"/>
      <c r="N827" s="222"/>
      <c r="R827" s="223"/>
    </row>
    <row r="828" spans="1:18" s="191" customFormat="1">
      <c r="A828" s="221"/>
      <c r="B828" s="221"/>
      <c r="C828" s="221"/>
      <c r="D828" s="222"/>
      <c r="E828" s="222"/>
      <c r="F828" s="222"/>
      <c r="G828" s="222"/>
      <c r="H828" s="222"/>
      <c r="I828" s="222"/>
      <c r="J828" s="222"/>
      <c r="K828" s="222"/>
      <c r="L828" s="222"/>
      <c r="M828" s="222"/>
      <c r="N828" s="222"/>
      <c r="R828" s="223"/>
    </row>
    <row r="829" spans="1:18" s="191" customFormat="1">
      <c r="A829" s="221"/>
      <c r="B829" s="221"/>
      <c r="C829" s="221"/>
      <c r="D829" s="222"/>
      <c r="E829" s="222"/>
      <c r="F829" s="222"/>
      <c r="G829" s="222"/>
      <c r="H829" s="222"/>
      <c r="I829" s="222"/>
      <c r="J829" s="222"/>
      <c r="K829" s="222"/>
      <c r="L829" s="222"/>
      <c r="M829" s="222"/>
      <c r="N829" s="222"/>
      <c r="R829" s="223"/>
    </row>
    <row r="830" spans="1:18" s="191" customFormat="1">
      <c r="A830" s="221"/>
      <c r="B830" s="221"/>
      <c r="C830" s="221"/>
      <c r="D830" s="222"/>
      <c r="E830" s="222"/>
      <c r="F830" s="222"/>
      <c r="G830" s="222"/>
      <c r="H830" s="222"/>
      <c r="I830" s="222"/>
      <c r="J830" s="222"/>
      <c r="K830" s="222"/>
      <c r="L830" s="222"/>
      <c r="M830" s="222"/>
      <c r="N830" s="222"/>
      <c r="R830" s="223"/>
    </row>
    <row r="831" spans="1:18" s="191" customFormat="1">
      <c r="A831" s="221"/>
      <c r="B831" s="221"/>
      <c r="C831" s="221"/>
      <c r="D831" s="222"/>
      <c r="E831" s="222"/>
      <c r="F831" s="222"/>
      <c r="G831" s="222"/>
      <c r="H831" s="222"/>
      <c r="I831" s="222"/>
      <c r="J831" s="222"/>
      <c r="K831" s="222"/>
      <c r="L831" s="222"/>
      <c r="M831" s="222"/>
      <c r="N831" s="222"/>
      <c r="R831" s="223"/>
    </row>
    <row r="832" spans="1:18" s="191" customFormat="1">
      <c r="A832" s="221"/>
      <c r="B832" s="221"/>
      <c r="C832" s="221"/>
      <c r="D832" s="222"/>
      <c r="E832" s="222"/>
      <c r="F832" s="222"/>
      <c r="G832" s="222"/>
      <c r="H832" s="222"/>
      <c r="I832" s="222"/>
      <c r="J832" s="222"/>
      <c r="K832" s="222"/>
      <c r="L832" s="222"/>
      <c r="M832" s="222"/>
      <c r="N832" s="222"/>
      <c r="R832" s="223"/>
    </row>
    <row r="833" spans="1:18" s="191" customFormat="1">
      <c r="A833" s="221"/>
      <c r="B833" s="221"/>
      <c r="C833" s="221"/>
      <c r="D833" s="222"/>
      <c r="E833" s="222"/>
      <c r="F833" s="222"/>
      <c r="G833" s="222"/>
      <c r="H833" s="222"/>
      <c r="I833" s="222"/>
      <c r="J833" s="222"/>
      <c r="K833" s="222"/>
      <c r="L833" s="222"/>
      <c r="M833" s="222"/>
      <c r="N833" s="222"/>
      <c r="R833" s="223"/>
    </row>
    <row r="834" spans="1:18" s="191" customFormat="1">
      <c r="A834" s="221"/>
      <c r="B834" s="221"/>
      <c r="C834" s="221"/>
      <c r="D834" s="222"/>
      <c r="E834" s="222"/>
      <c r="F834" s="222"/>
      <c r="G834" s="222"/>
      <c r="H834" s="222"/>
      <c r="I834" s="222"/>
      <c r="J834" s="222"/>
      <c r="K834" s="222"/>
      <c r="L834" s="222"/>
      <c r="M834" s="222"/>
      <c r="N834" s="222"/>
      <c r="R834" s="223"/>
    </row>
    <row r="835" spans="1:18" s="191" customFormat="1">
      <c r="A835" s="221"/>
      <c r="B835" s="221"/>
      <c r="C835" s="221"/>
      <c r="D835" s="222"/>
      <c r="E835" s="222"/>
      <c r="F835" s="222"/>
      <c r="G835" s="222"/>
      <c r="H835" s="222"/>
      <c r="I835" s="222"/>
      <c r="J835" s="222"/>
      <c r="K835" s="222"/>
      <c r="L835" s="222"/>
      <c r="M835" s="222"/>
      <c r="N835" s="222"/>
      <c r="R835" s="223"/>
    </row>
    <row r="836" spans="1:18" s="191" customFormat="1">
      <c r="A836" s="221"/>
      <c r="B836" s="221"/>
      <c r="C836" s="221"/>
      <c r="D836" s="222"/>
      <c r="E836" s="222"/>
      <c r="F836" s="222"/>
      <c r="G836" s="222"/>
      <c r="H836" s="222"/>
      <c r="I836" s="222"/>
      <c r="J836" s="222"/>
      <c r="K836" s="222"/>
      <c r="L836" s="222"/>
      <c r="M836" s="222"/>
      <c r="N836" s="222"/>
      <c r="R836" s="223"/>
    </row>
    <row r="837" spans="1:18" s="191" customFormat="1">
      <c r="A837" s="221"/>
      <c r="B837" s="221"/>
      <c r="C837" s="221"/>
      <c r="D837" s="222"/>
      <c r="E837" s="222"/>
      <c r="F837" s="222"/>
      <c r="G837" s="222"/>
      <c r="H837" s="222"/>
      <c r="I837" s="222"/>
      <c r="J837" s="222"/>
      <c r="K837" s="222"/>
      <c r="L837" s="222"/>
      <c r="M837" s="222"/>
      <c r="N837" s="222"/>
      <c r="R837" s="223"/>
    </row>
    <row r="838" spans="1:18" s="191" customFormat="1">
      <c r="A838" s="221"/>
      <c r="B838" s="221"/>
      <c r="C838" s="221"/>
      <c r="D838" s="222"/>
      <c r="E838" s="222"/>
      <c r="F838" s="222"/>
      <c r="G838" s="222"/>
      <c r="H838" s="222"/>
      <c r="I838" s="222"/>
      <c r="J838" s="222"/>
      <c r="K838" s="222"/>
      <c r="L838" s="222"/>
      <c r="M838" s="222"/>
      <c r="N838" s="222"/>
      <c r="R838" s="223"/>
    </row>
    <row r="839" spans="1:18" s="191" customFormat="1">
      <c r="A839" s="221"/>
      <c r="B839" s="221"/>
      <c r="C839" s="221"/>
      <c r="D839" s="222"/>
      <c r="E839" s="222"/>
      <c r="F839" s="222"/>
      <c r="G839" s="222"/>
      <c r="H839" s="222"/>
      <c r="I839" s="222"/>
      <c r="J839" s="222"/>
      <c r="K839" s="222"/>
      <c r="L839" s="222"/>
      <c r="M839" s="222"/>
      <c r="N839" s="222"/>
      <c r="R839" s="223"/>
    </row>
    <row r="840" spans="1:18" s="191" customFormat="1">
      <c r="A840" s="221"/>
      <c r="B840" s="221"/>
      <c r="C840" s="221"/>
      <c r="D840" s="222"/>
      <c r="E840" s="222"/>
      <c r="F840" s="222"/>
      <c r="G840" s="222"/>
      <c r="H840" s="222"/>
      <c r="I840" s="222"/>
      <c r="J840" s="222"/>
      <c r="K840" s="222"/>
      <c r="L840" s="222"/>
      <c r="M840" s="222"/>
      <c r="N840" s="222"/>
      <c r="R840" s="223"/>
    </row>
    <row r="841" spans="1:18" s="191" customFormat="1">
      <c r="A841" s="221"/>
      <c r="B841" s="221"/>
      <c r="C841" s="221"/>
      <c r="D841" s="222"/>
      <c r="E841" s="222"/>
      <c r="F841" s="222"/>
      <c r="G841" s="222"/>
      <c r="H841" s="222"/>
      <c r="I841" s="222"/>
      <c r="J841" s="222"/>
      <c r="K841" s="222"/>
      <c r="L841" s="222"/>
      <c r="M841" s="222"/>
      <c r="N841" s="222"/>
      <c r="R841" s="223"/>
    </row>
    <row r="842" spans="1:18" s="191" customFormat="1">
      <c r="A842" s="221"/>
      <c r="B842" s="221"/>
      <c r="C842" s="221"/>
      <c r="D842" s="222"/>
      <c r="E842" s="222"/>
      <c r="F842" s="222"/>
      <c r="G842" s="222"/>
      <c r="H842" s="222"/>
      <c r="I842" s="222"/>
      <c r="J842" s="222"/>
      <c r="K842" s="222"/>
      <c r="L842" s="222"/>
      <c r="M842" s="222"/>
      <c r="N842" s="222"/>
      <c r="R842" s="223"/>
    </row>
    <row r="843" spans="1:18" s="191" customFormat="1">
      <c r="A843" s="221"/>
      <c r="B843" s="221"/>
      <c r="C843" s="221"/>
      <c r="D843" s="222"/>
      <c r="E843" s="222"/>
      <c r="F843" s="222"/>
      <c r="G843" s="222"/>
      <c r="H843" s="222"/>
      <c r="I843" s="222"/>
      <c r="J843" s="222"/>
      <c r="K843" s="222"/>
      <c r="L843" s="222"/>
      <c r="M843" s="222"/>
      <c r="N843" s="222"/>
      <c r="R843" s="223"/>
    </row>
    <row r="844" spans="1:18" s="191" customFormat="1">
      <c r="A844" s="221"/>
      <c r="B844" s="221"/>
      <c r="C844" s="221"/>
      <c r="D844" s="222"/>
      <c r="E844" s="222"/>
      <c r="F844" s="222"/>
      <c r="G844" s="222"/>
      <c r="H844" s="222"/>
      <c r="I844" s="222"/>
      <c r="J844" s="222"/>
      <c r="K844" s="222"/>
      <c r="L844" s="222"/>
      <c r="M844" s="222"/>
      <c r="N844" s="222"/>
      <c r="R844" s="223"/>
    </row>
    <row r="845" spans="1:18" s="191" customFormat="1">
      <c r="A845" s="221"/>
      <c r="B845" s="221"/>
      <c r="C845" s="221"/>
      <c r="D845" s="222"/>
      <c r="E845" s="222"/>
      <c r="F845" s="222"/>
      <c r="G845" s="222"/>
      <c r="H845" s="222"/>
      <c r="I845" s="222"/>
      <c r="J845" s="222"/>
      <c r="K845" s="222"/>
      <c r="L845" s="222"/>
      <c r="M845" s="222"/>
      <c r="N845" s="222"/>
      <c r="R845" s="223"/>
    </row>
    <row r="846" spans="1:18" s="191" customFormat="1">
      <c r="A846" s="221"/>
      <c r="B846" s="221"/>
      <c r="C846" s="221"/>
      <c r="D846" s="222"/>
      <c r="E846" s="222"/>
      <c r="F846" s="222"/>
      <c r="G846" s="222"/>
      <c r="H846" s="222"/>
      <c r="I846" s="222"/>
      <c r="J846" s="222"/>
      <c r="K846" s="222"/>
      <c r="L846" s="222"/>
      <c r="M846" s="222"/>
      <c r="N846" s="222"/>
      <c r="R846" s="223"/>
    </row>
    <row r="847" spans="1:18" s="191" customFormat="1">
      <c r="A847" s="221"/>
      <c r="B847" s="221"/>
      <c r="C847" s="221"/>
      <c r="D847" s="222"/>
      <c r="E847" s="222"/>
      <c r="F847" s="222"/>
      <c r="G847" s="222"/>
      <c r="H847" s="222"/>
      <c r="I847" s="222"/>
      <c r="J847" s="222"/>
      <c r="K847" s="222"/>
      <c r="L847" s="222"/>
      <c r="M847" s="222"/>
      <c r="N847" s="222"/>
      <c r="R847" s="223"/>
    </row>
    <row r="848" spans="1:18" s="191" customFormat="1">
      <c r="A848" s="221"/>
      <c r="B848" s="221"/>
      <c r="C848" s="221"/>
      <c r="D848" s="222"/>
      <c r="E848" s="222"/>
      <c r="F848" s="222"/>
      <c r="G848" s="222"/>
      <c r="H848" s="222"/>
      <c r="I848" s="222"/>
      <c r="J848" s="222"/>
      <c r="K848" s="222"/>
      <c r="L848" s="222"/>
      <c r="M848" s="222"/>
      <c r="N848" s="222"/>
      <c r="R848" s="223"/>
    </row>
    <row r="849" spans="1:18" s="191" customFormat="1">
      <c r="A849" s="221"/>
      <c r="B849" s="221"/>
      <c r="C849" s="221"/>
      <c r="D849" s="222"/>
      <c r="E849" s="222"/>
      <c r="F849" s="222"/>
      <c r="G849" s="222"/>
      <c r="H849" s="222"/>
      <c r="I849" s="222"/>
      <c r="J849" s="222"/>
      <c r="K849" s="222"/>
      <c r="L849" s="222"/>
      <c r="M849" s="222"/>
      <c r="N849" s="222"/>
      <c r="R849" s="223"/>
    </row>
    <row r="850" spans="1:18" s="191" customFormat="1">
      <c r="A850" s="221"/>
      <c r="B850" s="221"/>
      <c r="C850" s="221"/>
      <c r="D850" s="222"/>
      <c r="E850" s="222"/>
      <c r="F850" s="222"/>
      <c r="G850" s="222"/>
      <c r="H850" s="222"/>
      <c r="I850" s="222"/>
      <c r="J850" s="222"/>
      <c r="K850" s="222"/>
      <c r="L850" s="222"/>
      <c r="M850" s="222"/>
      <c r="N850" s="222"/>
      <c r="R850" s="223"/>
    </row>
    <row r="851" spans="1:18" s="191" customFormat="1">
      <c r="A851" s="221"/>
      <c r="B851" s="221"/>
      <c r="C851" s="221"/>
      <c r="D851" s="222"/>
      <c r="E851" s="222"/>
      <c r="F851" s="222"/>
      <c r="G851" s="222"/>
      <c r="H851" s="222"/>
      <c r="I851" s="222"/>
      <c r="J851" s="222"/>
      <c r="K851" s="222"/>
      <c r="L851" s="222"/>
      <c r="M851" s="222"/>
      <c r="N851" s="222"/>
      <c r="R851" s="223"/>
    </row>
    <row r="852" spans="1:18" s="191" customFormat="1">
      <c r="A852" s="221"/>
      <c r="B852" s="221"/>
      <c r="C852" s="221"/>
      <c r="D852" s="222"/>
      <c r="E852" s="222"/>
      <c r="F852" s="222"/>
      <c r="G852" s="222"/>
      <c r="H852" s="222"/>
      <c r="I852" s="222"/>
      <c r="J852" s="222"/>
      <c r="K852" s="222"/>
      <c r="L852" s="222"/>
      <c r="M852" s="222"/>
      <c r="N852" s="222"/>
      <c r="R852" s="223"/>
    </row>
    <row r="853" spans="1:18" s="191" customFormat="1">
      <c r="A853" s="221"/>
      <c r="B853" s="221"/>
      <c r="C853" s="221"/>
      <c r="D853" s="222"/>
      <c r="E853" s="222"/>
      <c r="F853" s="222"/>
      <c r="G853" s="222"/>
      <c r="H853" s="222"/>
      <c r="I853" s="222"/>
      <c r="J853" s="222"/>
      <c r="K853" s="222"/>
      <c r="L853" s="222"/>
      <c r="M853" s="222"/>
      <c r="N853" s="222"/>
      <c r="R853" s="223"/>
    </row>
    <row r="854" spans="1:18" s="191" customFormat="1">
      <c r="A854" s="221"/>
      <c r="B854" s="221"/>
      <c r="C854" s="221"/>
      <c r="D854" s="222"/>
      <c r="E854" s="222"/>
      <c r="F854" s="222"/>
      <c r="G854" s="222"/>
      <c r="H854" s="222"/>
      <c r="I854" s="222"/>
      <c r="J854" s="222"/>
      <c r="K854" s="222"/>
      <c r="L854" s="222"/>
      <c r="M854" s="222"/>
      <c r="N854" s="222"/>
      <c r="R854" s="223"/>
    </row>
    <row r="855" spans="1:18" s="191" customFormat="1">
      <c r="A855" s="221"/>
      <c r="B855" s="221"/>
      <c r="C855" s="221"/>
      <c r="D855" s="222"/>
      <c r="E855" s="222"/>
      <c r="F855" s="222"/>
      <c r="G855" s="222"/>
      <c r="H855" s="222"/>
      <c r="I855" s="222"/>
      <c r="J855" s="222"/>
      <c r="K855" s="222"/>
      <c r="L855" s="222"/>
      <c r="M855" s="222"/>
      <c r="N855" s="222"/>
      <c r="R855" s="223"/>
    </row>
    <row r="856" spans="1:18" s="191" customFormat="1">
      <c r="A856" s="221"/>
      <c r="B856" s="221"/>
      <c r="C856" s="221"/>
      <c r="D856" s="222"/>
      <c r="E856" s="222"/>
      <c r="F856" s="222"/>
      <c r="G856" s="222"/>
      <c r="H856" s="222"/>
      <c r="I856" s="222"/>
      <c r="J856" s="222"/>
      <c r="K856" s="222"/>
      <c r="L856" s="222"/>
      <c r="M856" s="222"/>
      <c r="N856" s="222"/>
      <c r="R856" s="223"/>
    </row>
    <row r="857" spans="1:18" s="191" customFormat="1">
      <c r="A857" s="221"/>
      <c r="B857" s="221"/>
      <c r="C857" s="221"/>
      <c r="D857" s="222"/>
      <c r="E857" s="222"/>
      <c r="F857" s="222"/>
      <c r="G857" s="222"/>
      <c r="H857" s="222"/>
      <c r="I857" s="222"/>
      <c r="J857" s="222"/>
      <c r="K857" s="222"/>
      <c r="L857" s="222"/>
      <c r="M857" s="222"/>
      <c r="N857" s="222"/>
      <c r="R857" s="223"/>
    </row>
    <row r="858" spans="1:18" s="191" customFormat="1">
      <c r="A858" s="221"/>
      <c r="B858" s="221"/>
      <c r="C858" s="221"/>
      <c r="D858" s="222"/>
      <c r="E858" s="222"/>
      <c r="F858" s="222"/>
      <c r="G858" s="222"/>
      <c r="H858" s="222"/>
      <c r="I858" s="222"/>
      <c r="J858" s="222"/>
      <c r="K858" s="222"/>
      <c r="L858" s="222"/>
      <c r="M858" s="222"/>
      <c r="N858" s="222"/>
      <c r="R858" s="223"/>
    </row>
    <row r="859" spans="1:18" s="191" customFormat="1">
      <c r="A859" s="221"/>
      <c r="B859" s="221"/>
      <c r="C859" s="221"/>
      <c r="D859" s="222"/>
      <c r="E859" s="222"/>
      <c r="F859" s="222"/>
      <c r="G859" s="222"/>
      <c r="H859" s="222"/>
      <c r="I859" s="222"/>
      <c r="J859" s="222"/>
      <c r="K859" s="222"/>
      <c r="L859" s="222"/>
      <c r="M859" s="222"/>
      <c r="N859" s="222"/>
      <c r="R859" s="223"/>
    </row>
    <row r="860" spans="1:18" s="191" customFormat="1">
      <c r="A860" s="221"/>
      <c r="B860" s="221"/>
      <c r="C860" s="221"/>
      <c r="D860" s="222"/>
      <c r="E860" s="222"/>
      <c r="F860" s="222"/>
      <c r="G860" s="222"/>
      <c r="H860" s="222"/>
      <c r="I860" s="222"/>
      <c r="J860" s="222"/>
      <c r="K860" s="222"/>
      <c r="L860" s="222"/>
      <c r="M860" s="222"/>
      <c r="N860" s="222"/>
      <c r="R860" s="223"/>
    </row>
    <row r="861" spans="1:18" s="191" customFormat="1">
      <c r="A861" s="221"/>
      <c r="B861" s="221"/>
      <c r="C861" s="221"/>
      <c r="D861" s="222"/>
      <c r="E861" s="222"/>
      <c r="F861" s="222"/>
      <c r="G861" s="222"/>
      <c r="H861" s="222"/>
      <c r="I861" s="222"/>
      <c r="J861" s="222"/>
      <c r="K861" s="222"/>
      <c r="L861" s="222"/>
      <c r="M861" s="222"/>
      <c r="N861" s="222"/>
      <c r="R861" s="223"/>
    </row>
    <row r="862" spans="1:18" s="191" customFormat="1">
      <c r="A862" s="221"/>
      <c r="B862" s="221"/>
      <c r="C862" s="221"/>
      <c r="D862" s="222"/>
      <c r="E862" s="222"/>
      <c r="F862" s="222"/>
      <c r="G862" s="222"/>
      <c r="H862" s="222"/>
      <c r="I862" s="222"/>
      <c r="J862" s="222"/>
      <c r="K862" s="222"/>
      <c r="L862" s="222"/>
      <c r="M862" s="222"/>
      <c r="N862" s="222"/>
      <c r="R862" s="223"/>
    </row>
    <row r="863" spans="1:18" s="191" customFormat="1">
      <c r="A863" s="221"/>
      <c r="B863" s="221"/>
      <c r="C863" s="221"/>
      <c r="D863" s="222"/>
      <c r="E863" s="222"/>
      <c r="F863" s="222"/>
      <c r="G863" s="222"/>
      <c r="H863" s="222"/>
      <c r="I863" s="222"/>
      <c r="J863" s="222"/>
      <c r="K863" s="222"/>
      <c r="L863" s="222"/>
      <c r="M863" s="222"/>
      <c r="N863" s="222"/>
      <c r="R863" s="223"/>
    </row>
    <row r="864" spans="1:18" s="191" customFormat="1">
      <c r="A864" s="221"/>
      <c r="B864" s="221"/>
      <c r="C864" s="221"/>
      <c r="D864" s="222"/>
      <c r="E864" s="222"/>
      <c r="F864" s="222"/>
      <c r="G864" s="222"/>
      <c r="H864" s="222"/>
      <c r="I864" s="222"/>
      <c r="J864" s="222"/>
      <c r="K864" s="222"/>
      <c r="L864" s="222"/>
      <c r="M864" s="222"/>
      <c r="N864" s="222"/>
      <c r="R864" s="223"/>
    </row>
    <row r="865" spans="1:18" s="191" customFormat="1">
      <c r="A865" s="221"/>
      <c r="B865" s="221"/>
      <c r="C865" s="221"/>
      <c r="D865" s="222"/>
      <c r="E865" s="222"/>
      <c r="F865" s="222"/>
      <c r="G865" s="222"/>
      <c r="H865" s="222"/>
      <c r="I865" s="222"/>
      <c r="J865" s="222"/>
      <c r="K865" s="222"/>
      <c r="L865" s="222"/>
      <c r="M865" s="222"/>
      <c r="N865" s="222"/>
      <c r="R865" s="223"/>
    </row>
    <row r="866" spans="1:18" s="191" customFormat="1">
      <c r="A866" s="221"/>
      <c r="B866" s="221"/>
      <c r="C866" s="221"/>
      <c r="D866" s="222"/>
      <c r="E866" s="222"/>
      <c r="F866" s="222"/>
      <c r="G866" s="222"/>
      <c r="H866" s="222"/>
      <c r="I866" s="222"/>
      <c r="J866" s="222"/>
      <c r="K866" s="222"/>
      <c r="L866" s="222"/>
      <c r="M866" s="222"/>
      <c r="N866" s="222"/>
      <c r="R866" s="223"/>
    </row>
    <row r="867" spans="1:18" s="191" customFormat="1">
      <c r="A867" s="221"/>
      <c r="B867" s="221"/>
      <c r="C867" s="221"/>
      <c r="D867" s="222"/>
      <c r="E867" s="222"/>
      <c r="F867" s="222"/>
      <c r="G867" s="222"/>
      <c r="H867" s="222"/>
      <c r="I867" s="222"/>
      <c r="J867" s="222"/>
      <c r="K867" s="222"/>
      <c r="L867" s="222"/>
      <c r="M867" s="222"/>
      <c r="N867" s="222"/>
      <c r="R867" s="223"/>
    </row>
    <row r="868" spans="1:18" s="191" customFormat="1">
      <c r="A868" s="221"/>
      <c r="B868" s="221"/>
      <c r="C868" s="221"/>
      <c r="D868" s="222"/>
      <c r="E868" s="222"/>
      <c r="F868" s="222"/>
      <c r="G868" s="222"/>
      <c r="H868" s="222"/>
      <c r="I868" s="222"/>
      <c r="J868" s="222"/>
      <c r="K868" s="222"/>
      <c r="L868" s="222"/>
      <c r="M868" s="222"/>
      <c r="N868" s="222"/>
      <c r="R868" s="223"/>
    </row>
    <row r="869" spans="1:18" s="191" customFormat="1">
      <c r="A869" s="221"/>
      <c r="B869" s="221"/>
      <c r="C869" s="221"/>
      <c r="D869" s="222"/>
      <c r="E869" s="222"/>
      <c r="F869" s="222"/>
      <c r="G869" s="222"/>
      <c r="H869" s="222"/>
      <c r="I869" s="222"/>
      <c r="J869" s="222"/>
      <c r="K869" s="222"/>
      <c r="L869" s="222"/>
      <c r="M869" s="222"/>
      <c r="N869" s="222"/>
      <c r="R869" s="223"/>
    </row>
    <row r="870" spans="1:18" s="191" customFormat="1">
      <c r="A870" s="221"/>
      <c r="B870" s="221"/>
      <c r="C870" s="221"/>
      <c r="D870" s="222"/>
      <c r="E870" s="222"/>
      <c r="F870" s="222"/>
      <c r="G870" s="222"/>
      <c r="H870" s="222"/>
      <c r="I870" s="222"/>
      <c r="J870" s="222"/>
      <c r="K870" s="222"/>
      <c r="L870" s="222"/>
      <c r="M870" s="222"/>
      <c r="N870" s="222"/>
      <c r="R870" s="223"/>
    </row>
    <row r="871" spans="1:18" s="191" customFormat="1">
      <c r="A871" s="221"/>
      <c r="B871" s="221"/>
      <c r="C871" s="221"/>
      <c r="D871" s="222"/>
      <c r="E871" s="222"/>
      <c r="F871" s="222"/>
      <c r="G871" s="222"/>
      <c r="H871" s="222"/>
      <c r="I871" s="222"/>
      <c r="J871" s="222"/>
      <c r="K871" s="222"/>
      <c r="L871" s="222"/>
      <c r="M871" s="222"/>
      <c r="N871" s="222"/>
      <c r="R871" s="223"/>
    </row>
    <row r="872" spans="1:18" s="191" customFormat="1">
      <c r="A872" s="221"/>
      <c r="B872" s="221"/>
      <c r="C872" s="221"/>
      <c r="D872" s="222"/>
      <c r="E872" s="222"/>
      <c r="F872" s="222"/>
      <c r="G872" s="222"/>
      <c r="H872" s="222"/>
      <c r="I872" s="222"/>
      <c r="J872" s="222"/>
      <c r="K872" s="222"/>
      <c r="L872" s="222"/>
      <c r="M872" s="222"/>
      <c r="N872" s="222"/>
      <c r="R872" s="223"/>
    </row>
    <row r="873" spans="1:18" s="191" customFormat="1">
      <c r="A873" s="221"/>
      <c r="B873" s="221"/>
      <c r="C873" s="221"/>
      <c r="D873" s="222"/>
      <c r="E873" s="222"/>
      <c r="F873" s="222"/>
      <c r="G873" s="222"/>
      <c r="H873" s="222"/>
      <c r="I873" s="222"/>
      <c r="J873" s="222"/>
      <c r="K873" s="222"/>
      <c r="L873" s="222"/>
      <c r="M873" s="222"/>
      <c r="N873" s="222"/>
      <c r="R873" s="223"/>
    </row>
    <row r="874" spans="1:18" s="191" customFormat="1">
      <c r="A874" s="221"/>
      <c r="B874" s="221"/>
      <c r="C874" s="221"/>
      <c r="D874" s="222"/>
      <c r="E874" s="222"/>
      <c r="F874" s="222"/>
      <c r="G874" s="222"/>
      <c r="H874" s="222"/>
      <c r="I874" s="222"/>
      <c r="J874" s="222"/>
      <c r="K874" s="222"/>
      <c r="L874" s="222"/>
      <c r="M874" s="222"/>
      <c r="N874" s="222"/>
      <c r="R874" s="223"/>
    </row>
    <row r="875" spans="1:18" s="191" customFormat="1">
      <c r="A875" s="221"/>
      <c r="B875" s="221"/>
      <c r="C875" s="221"/>
      <c r="D875" s="222"/>
      <c r="E875" s="222"/>
      <c r="F875" s="222"/>
      <c r="G875" s="222"/>
      <c r="H875" s="222"/>
      <c r="I875" s="222"/>
      <c r="J875" s="222"/>
      <c r="K875" s="222"/>
      <c r="L875" s="222"/>
      <c r="M875" s="222"/>
      <c r="N875" s="222"/>
      <c r="R875" s="223"/>
    </row>
    <row r="876" spans="1:18" s="191" customFormat="1">
      <c r="A876" s="221"/>
      <c r="B876" s="221"/>
      <c r="C876" s="221"/>
      <c r="D876" s="222"/>
      <c r="E876" s="222"/>
      <c r="F876" s="222"/>
      <c r="G876" s="222"/>
      <c r="H876" s="222"/>
      <c r="I876" s="222"/>
      <c r="J876" s="222"/>
      <c r="K876" s="222"/>
      <c r="L876" s="222"/>
      <c r="M876" s="222"/>
      <c r="N876" s="222"/>
      <c r="R876" s="223"/>
    </row>
    <row r="877" spans="1:18" s="191" customFormat="1">
      <c r="A877" s="221"/>
      <c r="B877" s="221"/>
      <c r="C877" s="221"/>
      <c r="D877" s="222"/>
      <c r="E877" s="222"/>
      <c r="F877" s="222"/>
      <c r="G877" s="222"/>
      <c r="H877" s="222"/>
      <c r="I877" s="222"/>
      <c r="J877" s="222"/>
      <c r="K877" s="222"/>
      <c r="L877" s="222"/>
      <c r="M877" s="222"/>
      <c r="N877" s="222"/>
      <c r="R877" s="223"/>
    </row>
    <row r="878" spans="1:18" s="191" customFormat="1">
      <c r="A878" s="221"/>
      <c r="B878" s="221"/>
      <c r="C878" s="221"/>
      <c r="D878" s="222"/>
      <c r="E878" s="222"/>
      <c r="F878" s="222"/>
      <c r="G878" s="222"/>
      <c r="H878" s="222"/>
      <c r="I878" s="222"/>
      <c r="J878" s="222"/>
      <c r="K878" s="222"/>
      <c r="L878" s="222"/>
      <c r="M878" s="222"/>
      <c r="N878" s="222"/>
      <c r="R878" s="223"/>
    </row>
    <row r="879" spans="1:18" s="191" customFormat="1">
      <c r="A879" s="221"/>
      <c r="B879" s="221"/>
      <c r="C879" s="221"/>
      <c r="D879" s="222"/>
      <c r="E879" s="222"/>
      <c r="F879" s="222"/>
      <c r="G879" s="222"/>
      <c r="H879" s="222"/>
      <c r="I879" s="222"/>
      <c r="J879" s="222"/>
      <c r="K879" s="222"/>
      <c r="L879" s="222"/>
      <c r="M879" s="222"/>
      <c r="N879" s="222"/>
      <c r="R879" s="223"/>
    </row>
    <row r="880" spans="1:18" s="191" customFormat="1">
      <c r="A880" s="221"/>
      <c r="B880" s="221"/>
      <c r="C880" s="221"/>
      <c r="D880" s="222"/>
      <c r="E880" s="222"/>
      <c r="F880" s="222"/>
      <c r="G880" s="222"/>
      <c r="H880" s="222"/>
      <c r="I880" s="222"/>
      <c r="J880" s="222"/>
      <c r="K880" s="222"/>
      <c r="L880" s="222"/>
      <c r="M880" s="222"/>
      <c r="N880" s="222"/>
      <c r="R880" s="223"/>
    </row>
    <row r="881" spans="1:18" s="191" customFormat="1">
      <c r="A881" s="221"/>
      <c r="B881" s="221"/>
      <c r="C881" s="221"/>
      <c r="D881" s="222"/>
      <c r="E881" s="222"/>
      <c r="F881" s="222"/>
      <c r="G881" s="222"/>
      <c r="H881" s="222"/>
      <c r="I881" s="222"/>
      <c r="J881" s="222"/>
      <c r="K881" s="222"/>
      <c r="L881" s="222"/>
      <c r="M881" s="222"/>
      <c r="N881" s="222"/>
      <c r="R881" s="223"/>
    </row>
    <row r="882" spans="1:18" s="191" customFormat="1">
      <c r="A882" s="221"/>
      <c r="B882" s="221"/>
      <c r="C882" s="221"/>
      <c r="D882" s="222"/>
      <c r="E882" s="222"/>
      <c r="F882" s="222"/>
      <c r="G882" s="222"/>
      <c r="H882" s="222"/>
      <c r="I882" s="222"/>
      <c r="J882" s="222"/>
      <c r="K882" s="222"/>
      <c r="L882" s="222"/>
      <c r="M882" s="222"/>
      <c r="N882" s="222"/>
      <c r="R882" s="223"/>
    </row>
    <row r="883" spans="1:18" s="191" customFormat="1">
      <c r="A883" s="221"/>
      <c r="B883" s="221"/>
      <c r="C883" s="221"/>
      <c r="D883" s="222"/>
      <c r="E883" s="222"/>
      <c r="F883" s="222"/>
      <c r="G883" s="222"/>
      <c r="H883" s="222"/>
      <c r="I883" s="222"/>
      <c r="J883" s="222"/>
      <c r="K883" s="222"/>
      <c r="L883" s="222"/>
      <c r="M883" s="222"/>
      <c r="N883" s="222"/>
      <c r="R883" s="223"/>
    </row>
    <row r="884" spans="1:18" s="191" customFormat="1">
      <c r="A884" s="221"/>
      <c r="B884" s="221"/>
      <c r="C884" s="221"/>
      <c r="D884" s="222"/>
      <c r="E884" s="222"/>
      <c r="F884" s="222"/>
      <c r="G884" s="222"/>
      <c r="H884" s="222"/>
      <c r="I884" s="222"/>
      <c r="J884" s="222"/>
      <c r="K884" s="222"/>
      <c r="L884" s="222"/>
      <c r="M884" s="222"/>
      <c r="N884" s="222"/>
      <c r="R884" s="223"/>
    </row>
    <row r="885" spans="1:18" s="191" customFormat="1">
      <c r="A885" s="221"/>
      <c r="B885" s="221"/>
      <c r="C885" s="221"/>
      <c r="D885" s="222"/>
      <c r="E885" s="222"/>
      <c r="F885" s="222"/>
      <c r="G885" s="222"/>
      <c r="H885" s="222"/>
      <c r="I885" s="222"/>
      <c r="J885" s="222"/>
      <c r="K885" s="222"/>
      <c r="L885" s="222"/>
      <c r="M885" s="222"/>
      <c r="N885" s="222"/>
      <c r="R885" s="223"/>
    </row>
    <row r="886" spans="1:18" s="191" customFormat="1">
      <c r="A886" s="221"/>
      <c r="B886" s="221"/>
      <c r="C886" s="221"/>
      <c r="D886" s="222"/>
      <c r="E886" s="222"/>
      <c r="F886" s="222"/>
      <c r="G886" s="222"/>
      <c r="H886" s="222"/>
      <c r="I886" s="222"/>
      <c r="J886" s="222"/>
      <c r="K886" s="222"/>
      <c r="L886" s="222"/>
      <c r="M886" s="222"/>
      <c r="N886" s="222"/>
      <c r="R886" s="223"/>
    </row>
    <row r="887" spans="1:18" s="191" customFormat="1">
      <c r="A887" s="221"/>
      <c r="B887" s="221"/>
      <c r="C887" s="221"/>
      <c r="D887" s="222"/>
      <c r="E887" s="222"/>
      <c r="F887" s="222"/>
      <c r="G887" s="222"/>
      <c r="H887" s="222"/>
      <c r="I887" s="222"/>
      <c r="J887" s="222"/>
      <c r="K887" s="222"/>
      <c r="L887" s="222"/>
      <c r="M887" s="222"/>
      <c r="N887" s="222"/>
      <c r="R887" s="223"/>
    </row>
    <row r="888" spans="1:18" s="191" customFormat="1">
      <c r="A888" s="221"/>
      <c r="B888" s="221"/>
      <c r="C888" s="221"/>
      <c r="D888" s="222"/>
      <c r="E888" s="222"/>
      <c r="F888" s="222"/>
      <c r="G888" s="222"/>
      <c r="H888" s="222"/>
      <c r="I888" s="222"/>
      <c r="J888" s="222"/>
      <c r="K888" s="222"/>
      <c r="L888" s="222"/>
      <c r="M888" s="222"/>
      <c r="N888" s="222"/>
      <c r="R888" s="223"/>
    </row>
    <row r="889" spans="1:18" s="191" customFormat="1">
      <c r="A889" s="221"/>
      <c r="B889" s="221"/>
      <c r="C889" s="221"/>
      <c r="D889" s="222"/>
      <c r="E889" s="222"/>
      <c r="F889" s="222"/>
      <c r="G889" s="222"/>
      <c r="H889" s="222"/>
      <c r="I889" s="222"/>
      <c r="J889" s="222"/>
      <c r="K889" s="222"/>
      <c r="L889" s="222"/>
      <c r="M889" s="222"/>
      <c r="N889" s="222"/>
      <c r="R889" s="223"/>
    </row>
    <row r="890" spans="1:18" s="191" customFormat="1">
      <c r="A890" s="221"/>
      <c r="B890" s="221"/>
      <c r="C890" s="221"/>
      <c r="D890" s="222"/>
      <c r="E890" s="222"/>
      <c r="F890" s="222"/>
      <c r="G890" s="222"/>
      <c r="H890" s="222"/>
      <c r="I890" s="222"/>
      <c r="J890" s="222"/>
      <c r="K890" s="222"/>
      <c r="L890" s="222"/>
      <c r="M890" s="222"/>
      <c r="N890" s="222"/>
      <c r="R890" s="223"/>
    </row>
    <row r="891" spans="1:18" s="191" customFormat="1">
      <c r="A891" s="221"/>
      <c r="B891" s="221"/>
      <c r="C891" s="221"/>
      <c r="D891" s="222"/>
      <c r="E891" s="222"/>
      <c r="F891" s="222"/>
      <c r="G891" s="222"/>
      <c r="H891" s="222"/>
      <c r="I891" s="222"/>
      <c r="J891" s="222"/>
      <c r="K891" s="222"/>
      <c r="L891" s="222"/>
      <c r="M891" s="222"/>
      <c r="N891" s="222"/>
      <c r="R891" s="223"/>
    </row>
    <row r="892" spans="1:18" s="191" customFormat="1">
      <c r="A892" s="221"/>
      <c r="B892" s="221"/>
      <c r="C892" s="221"/>
      <c r="D892" s="222"/>
      <c r="E892" s="222"/>
      <c r="F892" s="222"/>
      <c r="G892" s="222"/>
      <c r="H892" s="222"/>
      <c r="I892" s="222"/>
      <c r="J892" s="222"/>
      <c r="K892" s="222"/>
      <c r="L892" s="222"/>
      <c r="M892" s="222"/>
      <c r="N892" s="222"/>
      <c r="R892" s="223"/>
    </row>
    <row r="893" spans="1:18" s="191" customFormat="1">
      <c r="A893" s="221"/>
      <c r="B893" s="221"/>
      <c r="C893" s="221"/>
      <c r="D893" s="222"/>
      <c r="E893" s="222"/>
      <c r="F893" s="222"/>
      <c r="G893" s="222"/>
      <c r="H893" s="222"/>
      <c r="I893" s="222"/>
      <c r="J893" s="222"/>
      <c r="K893" s="222"/>
      <c r="L893" s="222"/>
      <c r="M893" s="222"/>
      <c r="N893" s="222"/>
      <c r="R893" s="223"/>
    </row>
    <row r="894" spans="1:18" s="191" customFormat="1">
      <c r="A894" s="221"/>
      <c r="B894" s="221"/>
      <c r="C894" s="221"/>
      <c r="D894" s="222"/>
      <c r="E894" s="222"/>
      <c r="F894" s="222"/>
      <c r="G894" s="222"/>
      <c r="H894" s="222"/>
      <c r="I894" s="222"/>
      <c r="J894" s="222"/>
      <c r="K894" s="222"/>
      <c r="L894" s="222"/>
      <c r="M894" s="222"/>
      <c r="N894" s="222"/>
      <c r="R894" s="223"/>
    </row>
    <row r="895" spans="1:18" s="191" customFormat="1">
      <c r="A895" s="221"/>
      <c r="B895" s="221"/>
      <c r="C895" s="221"/>
      <c r="D895" s="222"/>
      <c r="E895" s="222"/>
      <c r="F895" s="222"/>
      <c r="G895" s="222"/>
      <c r="H895" s="222"/>
      <c r="I895" s="222"/>
      <c r="J895" s="222"/>
      <c r="K895" s="222"/>
      <c r="L895" s="222"/>
      <c r="M895" s="222"/>
      <c r="N895" s="222"/>
      <c r="R895" s="223"/>
    </row>
    <row r="896" spans="1:18" s="191" customFormat="1">
      <c r="A896" s="221"/>
      <c r="B896" s="221"/>
      <c r="C896" s="221"/>
      <c r="D896" s="222"/>
      <c r="E896" s="222"/>
      <c r="F896" s="222"/>
      <c r="G896" s="222"/>
      <c r="H896" s="222"/>
      <c r="I896" s="222"/>
      <c r="J896" s="222"/>
      <c r="K896" s="222"/>
      <c r="L896" s="222"/>
      <c r="M896" s="222"/>
      <c r="N896" s="222"/>
      <c r="R896" s="223"/>
    </row>
    <row r="897" spans="1:18" s="191" customFormat="1">
      <c r="A897" s="221"/>
      <c r="B897" s="221"/>
      <c r="C897" s="221"/>
      <c r="D897" s="222"/>
      <c r="E897" s="222"/>
      <c r="F897" s="222"/>
      <c r="G897" s="222"/>
      <c r="H897" s="222"/>
      <c r="I897" s="222"/>
      <c r="J897" s="222"/>
      <c r="K897" s="222"/>
      <c r="L897" s="222"/>
      <c r="M897" s="222"/>
      <c r="N897" s="222"/>
      <c r="R897" s="223"/>
    </row>
    <row r="898" spans="1:18" s="191" customFormat="1">
      <c r="A898" s="221"/>
      <c r="B898" s="221"/>
      <c r="C898" s="221"/>
      <c r="D898" s="222"/>
      <c r="E898" s="222"/>
      <c r="F898" s="222"/>
      <c r="G898" s="222"/>
      <c r="H898" s="222"/>
      <c r="I898" s="222"/>
      <c r="J898" s="222"/>
      <c r="K898" s="222"/>
      <c r="L898" s="222"/>
      <c r="M898" s="222"/>
      <c r="N898" s="222"/>
      <c r="R898" s="223"/>
    </row>
    <row r="899" spans="1:18" s="191" customFormat="1">
      <c r="A899" s="221"/>
      <c r="B899" s="221"/>
      <c r="C899" s="221"/>
      <c r="D899" s="222"/>
      <c r="E899" s="222"/>
      <c r="F899" s="222"/>
      <c r="G899" s="222"/>
      <c r="H899" s="222"/>
      <c r="I899" s="222"/>
      <c r="J899" s="222"/>
      <c r="K899" s="222"/>
      <c r="L899" s="222"/>
      <c r="M899" s="222"/>
      <c r="N899" s="222"/>
      <c r="R899" s="223"/>
    </row>
    <row r="900" spans="1:18" s="191" customFormat="1">
      <c r="A900" s="221"/>
      <c r="B900" s="221"/>
      <c r="C900" s="221"/>
      <c r="D900" s="222"/>
      <c r="E900" s="222"/>
      <c r="F900" s="222"/>
      <c r="G900" s="222"/>
      <c r="H900" s="222"/>
      <c r="I900" s="222"/>
      <c r="J900" s="222"/>
      <c r="K900" s="222"/>
      <c r="L900" s="222"/>
      <c r="M900" s="222"/>
      <c r="N900" s="222"/>
      <c r="R900" s="223"/>
    </row>
    <row r="901" spans="1:18" s="191" customFormat="1">
      <c r="A901" s="221"/>
      <c r="B901" s="221"/>
      <c r="C901" s="221"/>
      <c r="D901" s="222"/>
      <c r="E901" s="222"/>
      <c r="F901" s="222"/>
      <c r="G901" s="222"/>
      <c r="H901" s="222"/>
      <c r="I901" s="222"/>
      <c r="J901" s="222"/>
      <c r="K901" s="222"/>
      <c r="L901" s="222"/>
      <c r="M901" s="222"/>
      <c r="N901" s="222"/>
      <c r="R901" s="223"/>
    </row>
    <row r="902" spans="1:18" s="191" customFormat="1">
      <c r="A902" s="221"/>
      <c r="B902" s="221"/>
      <c r="C902" s="221"/>
      <c r="D902" s="222"/>
      <c r="E902" s="222"/>
      <c r="F902" s="222"/>
      <c r="G902" s="222"/>
      <c r="H902" s="222"/>
      <c r="I902" s="222"/>
      <c r="J902" s="222"/>
      <c r="K902" s="222"/>
      <c r="L902" s="222"/>
      <c r="M902" s="222"/>
      <c r="N902" s="222"/>
      <c r="R902" s="223"/>
    </row>
    <row r="903" spans="1:18" s="191" customFormat="1">
      <c r="A903" s="221"/>
      <c r="B903" s="221"/>
      <c r="C903" s="221"/>
      <c r="D903" s="222"/>
      <c r="E903" s="222"/>
      <c r="F903" s="222"/>
      <c r="G903" s="222"/>
      <c r="H903" s="222"/>
      <c r="I903" s="222"/>
      <c r="J903" s="222"/>
      <c r="K903" s="222"/>
      <c r="L903" s="222"/>
      <c r="M903" s="222"/>
      <c r="N903" s="222"/>
      <c r="R903" s="223"/>
    </row>
    <row r="904" spans="1:18" s="191" customFormat="1">
      <c r="A904" s="221"/>
      <c r="B904" s="221"/>
      <c r="C904" s="221"/>
      <c r="D904" s="222"/>
      <c r="E904" s="222"/>
      <c r="F904" s="222"/>
      <c r="G904" s="222"/>
      <c r="H904" s="222"/>
      <c r="I904" s="222"/>
      <c r="J904" s="222"/>
      <c r="K904" s="222"/>
      <c r="L904" s="222"/>
      <c r="M904" s="222"/>
      <c r="N904" s="222"/>
      <c r="R904" s="223"/>
    </row>
    <row r="905" spans="1:18" s="191" customFormat="1">
      <c r="A905" s="221"/>
      <c r="B905" s="221"/>
      <c r="C905" s="221"/>
      <c r="D905" s="222"/>
      <c r="E905" s="222"/>
      <c r="F905" s="222"/>
      <c r="G905" s="222"/>
      <c r="H905" s="222"/>
      <c r="I905" s="222"/>
      <c r="J905" s="222"/>
      <c r="K905" s="222"/>
      <c r="L905" s="222"/>
      <c r="M905" s="222"/>
      <c r="N905" s="222"/>
      <c r="R905" s="223"/>
    </row>
    <row r="906" spans="1:18" s="191" customFormat="1">
      <c r="A906" s="221"/>
      <c r="B906" s="221"/>
      <c r="C906" s="221"/>
      <c r="D906" s="222"/>
      <c r="E906" s="222"/>
      <c r="F906" s="222"/>
      <c r="G906" s="222"/>
      <c r="H906" s="222"/>
      <c r="I906" s="222"/>
      <c r="J906" s="222"/>
      <c r="K906" s="222"/>
      <c r="L906" s="222"/>
      <c r="M906" s="222"/>
      <c r="N906" s="222"/>
      <c r="R906" s="223"/>
    </row>
    <row r="907" spans="1:18" s="191" customFormat="1">
      <c r="A907" s="221"/>
      <c r="B907" s="221"/>
      <c r="C907" s="221"/>
      <c r="D907" s="222"/>
      <c r="E907" s="222"/>
      <c r="F907" s="222"/>
      <c r="G907" s="222"/>
      <c r="H907" s="222"/>
      <c r="I907" s="222"/>
      <c r="J907" s="222"/>
      <c r="K907" s="222"/>
      <c r="L907" s="222"/>
      <c r="M907" s="222"/>
      <c r="N907" s="222"/>
      <c r="R907" s="223"/>
    </row>
    <row r="908" spans="1:18" s="191" customFormat="1">
      <c r="A908" s="221"/>
      <c r="B908" s="221"/>
      <c r="C908" s="221"/>
      <c r="D908" s="222"/>
      <c r="E908" s="222"/>
      <c r="F908" s="222"/>
      <c r="G908" s="222"/>
      <c r="H908" s="222"/>
      <c r="I908" s="222"/>
      <c r="J908" s="222"/>
      <c r="K908" s="222"/>
      <c r="L908" s="222"/>
      <c r="M908" s="222"/>
      <c r="N908" s="222"/>
      <c r="R908" s="223"/>
    </row>
    <row r="909" spans="1:18" s="191" customFormat="1">
      <c r="A909" s="221"/>
      <c r="B909" s="221"/>
      <c r="C909" s="221"/>
      <c r="D909" s="222"/>
      <c r="E909" s="222"/>
      <c r="F909" s="222"/>
      <c r="G909" s="222"/>
      <c r="H909" s="222"/>
      <c r="I909" s="222"/>
      <c r="J909" s="222"/>
      <c r="K909" s="222"/>
      <c r="L909" s="222"/>
      <c r="M909" s="222"/>
      <c r="N909" s="222"/>
      <c r="R909" s="223"/>
    </row>
    <row r="910" spans="1:18" s="191" customFormat="1">
      <c r="A910" s="221"/>
      <c r="B910" s="221"/>
      <c r="C910" s="221"/>
      <c r="D910" s="222"/>
      <c r="E910" s="222"/>
      <c r="F910" s="222"/>
      <c r="G910" s="222"/>
      <c r="H910" s="222"/>
      <c r="I910" s="222"/>
      <c r="J910" s="222"/>
      <c r="K910" s="222"/>
      <c r="L910" s="222"/>
      <c r="M910" s="222"/>
      <c r="N910" s="222"/>
      <c r="R910" s="223"/>
    </row>
    <row r="911" spans="1:18" s="191" customFormat="1">
      <c r="A911" s="221"/>
      <c r="B911" s="221"/>
      <c r="C911" s="221"/>
      <c r="D911" s="222"/>
      <c r="E911" s="222"/>
      <c r="F911" s="222"/>
      <c r="G911" s="222"/>
      <c r="H911" s="222"/>
      <c r="I911" s="222"/>
      <c r="J911" s="222"/>
      <c r="K911" s="222"/>
      <c r="L911" s="222"/>
      <c r="M911" s="222"/>
      <c r="N911" s="222"/>
      <c r="R911" s="223"/>
    </row>
    <row r="912" spans="1:18" s="191" customFormat="1">
      <c r="A912" s="221"/>
      <c r="B912" s="221"/>
      <c r="C912" s="221"/>
      <c r="D912" s="222"/>
      <c r="E912" s="222"/>
      <c r="F912" s="222"/>
      <c r="G912" s="222"/>
      <c r="H912" s="222"/>
      <c r="I912" s="222"/>
      <c r="J912" s="222"/>
      <c r="K912" s="222"/>
      <c r="L912" s="222"/>
      <c r="M912" s="222"/>
      <c r="N912" s="222"/>
      <c r="R912" s="223"/>
    </row>
    <row r="913" spans="1:18" s="191" customFormat="1">
      <c r="A913" s="221"/>
      <c r="B913" s="221"/>
      <c r="C913" s="221"/>
      <c r="D913" s="222"/>
      <c r="E913" s="222"/>
      <c r="F913" s="222"/>
      <c r="G913" s="222"/>
      <c r="H913" s="222"/>
      <c r="I913" s="222"/>
      <c r="J913" s="222"/>
      <c r="K913" s="222"/>
      <c r="L913" s="222"/>
      <c r="M913" s="222"/>
      <c r="N913" s="222"/>
      <c r="R913" s="223"/>
    </row>
    <row r="914" spans="1:18" s="191" customFormat="1">
      <c r="A914" s="221"/>
      <c r="B914" s="221"/>
      <c r="C914" s="221"/>
      <c r="D914" s="222"/>
      <c r="E914" s="222"/>
      <c r="F914" s="222"/>
      <c r="G914" s="222"/>
      <c r="H914" s="222"/>
      <c r="I914" s="222"/>
      <c r="J914" s="222"/>
      <c r="K914" s="222"/>
      <c r="L914" s="222"/>
      <c r="M914" s="222"/>
      <c r="N914" s="222"/>
      <c r="R914" s="223"/>
    </row>
    <row r="915" spans="1:18" s="191" customFormat="1">
      <c r="A915" s="221"/>
      <c r="B915" s="221"/>
      <c r="C915" s="221"/>
      <c r="D915" s="222"/>
      <c r="E915" s="222"/>
      <c r="F915" s="222"/>
      <c r="G915" s="222"/>
      <c r="H915" s="222"/>
      <c r="I915" s="222"/>
      <c r="J915" s="222"/>
      <c r="K915" s="222"/>
      <c r="L915" s="222"/>
      <c r="M915" s="222"/>
      <c r="N915" s="222"/>
      <c r="R915" s="223"/>
    </row>
    <row r="916" spans="1:18" s="191" customFormat="1">
      <c r="A916" s="221"/>
      <c r="B916" s="221"/>
      <c r="C916" s="221"/>
      <c r="D916" s="222"/>
      <c r="E916" s="222"/>
      <c r="F916" s="222"/>
      <c r="G916" s="222"/>
      <c r="H916" s="222"/>
      <c r="I916" s="222"/>
      <c r="J916" s="222"/>
      <c r="K916" s="222"/>
      <c r="L916" s="222"/>
      <c r="M916" s="222"/>
      <c r="N916" s="222"/>
      <c r="R916" s="223"/>
    </row>
    <row r="917" spans="1:18" s="191" customFormat="1">
      <c r="A917" s="221"/>
      <c r="B917" s="221"/>
      <c r="C917" s="221"/>
      <c r="D917" s="222"/>
      <c r="E917" s="222"/>
      <c r="F917" s="222"/>
      <c r="G917" s="222"/>
      <c r="H917" s="222"/>
      <c r="I917" s="222"/>
      <c r="J917" s="222"/>
      <c r="K917" s="222"/>
      <c r="L917" s="222"/>
      <c r="M917" s="222"/>
      <c r="N917" s="222"/>
      <c r="R917" s="223"/>
    </row>
    <row r="918" spans="1:18" s="191" customFormat="1">
      <c r="A918" s="221"/>
      <c r="B918" s="221"/>
      <c r="C918" s="221"/>
      <c r="D918" s="222"/>
      <c r="E918" s="222"/>
      <c r="F918" s="222"/>
      <c r="G918" s="222"/>
      <c r="H918" s="222"/>
      <c r="I918" s="222"/>
      <c r="J918" s="222"/>
      <c r="K918" s="222"/>
      <c r="L918" s="222"/>
      <c r="M918" s="222"/>
      <c r="N918" s="222"/>
      <c r="R918" s="223"/>
    </row>
    <row r="919" spans="1:18" s="191" customFormat="1">
      <c r="A919" s="221"/>
      <c r="B919" s="221"/>
      <c r="C919" s="221"/>
      <c r="D919" s="222"/>
      <c r="E919" s="222"/>
      <c r="F919" s="222"/>
      <c r="G919" s="222"/>
      <c r="H919" s="222"/>
      <c r="I919" s="222"/>
      <c r="J919" s="222"/>
      <c r="K919" s="222"/>
      <c r="L919" s="222"/>
      <c r="M919" s="222"/>
      <c r="N919" s="222"/>
      <c r="R919" s="223"/>
    </row>
    <row r="920" spans="1:18" s="191" customFormat="1">
      <c r="A920" s="221"/>
      <c r="B920" s="221"/>
      <c r="C920" s="221"/>
      <c r="D920" s="222"/>
      <c r="E920" s="222"/>
      <c r="F920" s="222"/>
      <c r="G920" s="222"/>
      <c r="H920" s="222"/>
      <c r="I920" s="222"/>
      <c r="J920" s="222"/>
      <c r="K920" s="222"/>
      <c r="L920" s="222"/>
      <c r="M920" s="222"/>
      <c r="N920" s="222"/>
      <c r="R920" s="223"/>
    </row>
    <row r="921" spans="1:18" s="191" customFormat="1">
      <c r="A921" s="221"/>
      <c r="B921" s="221"/>
      <c r="C921" s="221"/>
      <c r="D921" s="222"/>
      <c r="E921" s="222"/>
      <c r="F921" s="222"/>
      <c r="G921" s="222"/>
      <c r="H921" s="222"/>
      <c r="I921" s="222"/>
      <c r="J921" s="222"/>
      <c r="K921" s="222"/>
      <c r="L921" s="222"/>
      <c r="M921" s="222"/>
      <c r="N921" s="222"/>
      <c r="R921" s="223"/>
    </row>
    <row r="922" spans="1:18" s="191" customFormat="1">
      <c r="A922" s="221"/>
      <c r="B922" s="221"/>
      <c r="C922" s="221"/>
      <c r="D922" s="222"/>
      <c r="E922" s="222"/>
      <c r="F922" s="222"/>
      <c r="G922" s="222"/>
      <c r="H922" s="222"/>
      <c r="I922" s="222"/>
      <c r="J922" s="222"/>
      <c r="K922" s="222"/>
      <c r="L922" s="222"/>
      <c r="M922" s="222"/>
      <c r="N922" s="222"/>
      <c r="R922" s="223"/>
    </row>
    <row r="923" spans="1:18" s="191" customFormat="1">
      <c r="A923" s="221"/>
      <c r="B923" s="221"/>
      <c r="C923" s="221"/>
      <c r="D923" s="222"/>
      <c r="E923" s="222"/>
      <c r="F923" s="222"/>
      <c r="G923" s="222"/>
      <c r="H923" s="222"/>
      <c r="I923" s="222"/>
      <c r="J923" s="222"/>
      <c r="K923" s="222"/>
      <c r="L923" s="222"/>
      <c r="M923" s="222"/>
      <c r="N923" s="222"/>
      <c r="R923" s="223"/>
    </row>
    <row r="924" spans="1:18" s="191" customFormat="1">
      <c r="A924" s="221"/>
      <c r="B924" s="221"/>
      <c r="C924" s="221"/>
      <c r="D924" s="222"/>
      <c r="E924" s="222"/>
      <c r="F924" s="222"/>
      <c r="G924" s="222"/>
      <c r="H924" s="222"/>
      <c r="I924" s="222"/>
      <c r="J924" s="222"/>
      <c r="K924" s="222"/>
      <c r="L924" s="222"/>
      <c r="M924" s="222"/>
      <c r="N924" s="222"/>
      <c r="R924" s="223"/>
    </row>
    <row r="925" spans="1:18" s="191" customFormat="1">
      <c r="A925" s="221"/>
      <c r="B925" s="221"/>
      <c r="C925" s="221"/>
      <c r="D925" s="222"/>
      <c r="E925" s="222"/>
      <c r="F925" s="222"/>
      <c r="G925" s="222"/>
      <c r="H925" s="222"/>
      <c r="I925" s="222"/>
      <c r="J925" s="222"/>
      <c r="K925" s="222"/>
      <c r="L925" s="222"/>
      <c r="M925" s="222"/>
      <c r="N925" s="222"/>
      <c r="R925" s="223"/>
    </row>
    <row r="926" spans="1:18" s="191" customFormat="1">
      <c r="A926" s="221"/>
      <c r="B926" s="221"/>
      <c r="C926" s="221"/>
      <c r="D926" s="222"/>
      <c r="E926" s="222"/>
      <c r="F926" s="222"/>
      <c r="G926" s="222"/>
      <c r="H926" s="222"/>
      <c r="I926" s="222"/>
      <c r="J926" s="222"/>
      <c r="K926" s="222"/>
      <c r="L926" s="222"/>
      <c r="M926" s="222"/>
      <c r="N926" s="222"/>
      <c r="R926" s="223"/>
    </row>
    <row r="927" spans="1:18" s="191" customFormat="1">
      <c r="A927" s="221"/>
      <c r="B927" s="221"/>
      <c r="C927" s="221"/>
      <c r="D927" s="222"/>
      <c r="E927" s="222"/>
      <c r="F927" s="222"/>
      <c r="G927" s="222"/>
      <c r="H927" s="222"/>
      <c r="I927" s="222"/>
      <c r="J927" s="222"/>
      <c r="K927" s="222"/>
      <c r="L927" s="222"/>
      <c r="M927" s="222"/>
      <c r="N927" s="222"/>
      <c r="R927" s="223"/>
    </row>
    <row r="928" spans="1:18" s="191" customFormat="1">
      <c r="A928" s="221"/>
      <c r="B928" s="221"/>
      <c r="C928" s="221"/>
      <c r="D928" s="222"/>
      <c r="E928" s="222"/>
      <c r="F928" s="222"/>
      <c r="G928" s="222"/>
      <c r="H928" s="222"/>
      <c r="I928" s="222"/>
      <c r="J928" s="222"/>
      <c r="K928" s="222"/>
      <c r="L928" s="222"/>
      <c r="M928" s="222"/>
      <c r="N928" s="222"/>
      <c r="R928" s="223"/>
    </row>
    <row r="929" spans="1:18" s="191" customFormat="1">
      <c r="A929" s="221"/>
      <c r="B929" s="221"/>
      <c r="C929" s="221"/>
      <c r="D929" s="222"/>
      <c r="E929" s="222"/>
      <c r="F929" s="222"/>
      <c r="G929" s="222"/>
      <c r="H929" s="222"/>
      <c r="I929" s="222"/>
      <c r="J929" s="222"/>
      <c r="K929" s="222"/>
      <c r="L929" s="222"/>
      <c r="M929" s="222"/>
      <c r="N929" s="222"/>
      <c r="R929" s="223"/>
    </row>
    <row r="930" spans="1:18" s="191" customFormat="1">
      <c r="A930" s="221"/>
      <c r="B930" s="221"/>
      <c r="C930" s="221"/>
      <c r="D930" s="222"/>
      <c r="E930" s="222"/>
      <c r="F930" s="222"/>
      <c r="G930" s="222"/>
      <c r="H930" s="222"/>
      <c r="I930" s="222"/>
      <c r="J930" s="222"/>
      <c r="K930" s="222"/>
      <c r="L930" s="222"/>
      <c r="M930" s="222"/>
      <c r="N930" s="222"/>
      <c r="R930" s="223"/>
    </row>
    <row r="931" spans="1:18" s="191" customFormat="1">
      <c r="A931" s="221"/>
      <c r="B931" s="221"/>
      <c r="C931" s="221"/>
      <c r="D931" s="222"/>
      <c r="E931" s="222"/>
      <c r="F931" s="222"/>
      <c r="G931" s="222"/>
      <c r="H931" s="222"/>
      <c r="I931" s="222"/>
      <c r="J931" s="222"/>
      <c r="K931" s="222"/>
      <c r="L931" s="222"/>
      <c r="M931" s="222"/>
      <c r="N931" s="222"/>
      <c r="R931" s="223"/>
    </row>
    <row r="932" spans="1:18" s="191" customFormat="1">
      <c r="A932" s="221"/>
      <c r="B932" s="221"/>
      <c r="C932" s="221"/>
      <c r="D932" s="222"/>
      <c r="E932" s="222"/>
      <c r="F932" s="222"/>
      <c r="G932" s="222"/>
      <c r="H932" s="222"/>
      <c r="I932" s="222"/>
      <c r="J932" s="222"/>
      <c r="K932" s="222"/>
      <c r="L932" s="222"/>
      <c r="M932" s="222"/>
      <c r="N932" s="222"/>
      <c r="R932" s="223"/>
    </row>
    <row r="933" spans="1:18" s="191" customFormat="1">
      <c r="A933" s="221"/>
      <c r="B933" s="221"/>
      <c r="C933" s="221"/>
      <c r="D933" s="222"/>
      <c r="E933" s="222"/>
      <c r="F933" s="222"/>
      <c r="G933" s="222"/>
      <c r="H933" s="222"/>
      <c r="I933" s="222"/>
      <c r="J933" s="222"/>
      <c r="K933" s="222"/>
      <c r="L933" s="222"/>
      <c r="M933" s="222"/>
      <c r="N933" s="222"/>
      <c r="R933" s="223"/>
    </row>
    <row r="934" spans="1:18" s="191" customFormat="1">
      <c r="A934" s="221"/>
      <c r="B934" s="221"/>
      <c r="C934" s="221"/>
      <c r="D934" s="222"/>
      <c r="E934" s="222"/>
      <c r="F934" s="222"/>
      <c r="G934" s="222"/>
      <c r="H934" s="222"/>
      <c r="I934" s="222"/>
      <c r="J934" s="222"/>
      <c r="K934" s="222"/>
      <c r="L934" s="222"/>
      <c r="M934" s="222"/>
      <c r="N934" s="222"/>
      <c r="R934" s="223"/>
    </row>
    <row r="935" spans="1:18" s="191" customFormat="1">
      <c r="A935" s="221"/>
      <c r="B935" s="221"/>
      <c r="C935" s="221"/>
      <c r="D935" s="222"/>
      <c r="E935" s="222"/>
      <c r="F935" s="222"/>
      <c r="G935" s="222"/>
      <c r="H935" s="222"/>
      <c r="I935" s="222"/>
      <c r="J935" s="222"/>
      <c r="K935" s="222"/>
      <c r="L935" s="222"/>
      <c r="M935" s="222"/>
      <c r="N935" s="222"/>
      <c r="R935" s="223"/>
    </row>
    <row r="936" spans="1:18" s="191" customFormat="1">
      <c r="A936" s="221"/>
      <c r="B936" s="221"/>
      <c r="C936" s="221"/>
      <c r="D936" s="222"/>
      <c r="E936" s="222"/>
      <c r="F936" s="222"/>
      <c r="G936" s="222"/>
      <c r="H936" s="222"/>
      <c r="I936" s="222"/>
      <c r="J936" s="222"/>
      <c r="K936" s="222"/>
      <c r="L936" s="222"/>
      <c r="M936" s="222"/>
      <c r="N936" s="222"/>
      <c r="R936" s="223"/>
    </row>
    <row r="937" spans="1:18" s="191" customFormat="1">
      <c r="A937" s="221"/>
      <c r="B937" s="221"/>
      <c r="C937" s="221"/>
      <c r="D937" s="222"/>
      <c r="E937" s="222"/>
      <c r="F937" s="222"/>
      <c r="G937" s="222"/>
      <c r="H937" s="222"/>
      <c r="I937" s="222"/>
      <c r="J937" s="222"/>
      <c r="K937" s="222"/>
      <c r="L937" s="222"/>
      <c r="M937" s="222"/>
      <c r="N937" s="222"/>
      <c r="R937" s="223"/>
    </row>
    <row r="938" spans="1:18" s="191" customFormat="1">
      <c r="A938" s="221"/>
      <c r="B938" s="221"/>
      <c r="C938" s="221"/>
      <c r="D938" s="222"/>
      <c r="E938" s="222"/>
      <c r="F938" s="222"/>
      <c r="G938" s="222"/>
      <c r="H938" s="222"/>
      <c r="I938" s="222"/>
      <c r="J938" s="222"/>
      <c r="K938" s="222"/>
      <c r="L938" s="222"/>
      <c r="M938" s="222"/>
      <c r="N938" s="222"/>
      <c r="R938" s="223"/>
    </row>
    <row r="939" spans="1:18" s="191" customFormat="1">
      <c r="A939" s="221"/>
      <c r="B939" s="221"/>
      <c r="C939" s="221"/>
      <c r="D939" s="222"/>
      <c r="E939" s="222"/>
      <c r="F939" s="222"/>
      <c r="G939" s="222"/>
      <c r="H939" s="222"/>
      <c r="I939" s="222"/>
      <c r="J939" s="222"/>
      <c r="K939" s="222"/>
      <c r="L939" s="222"/>
      <c r="M939" s="222"/>
      <c r="N939" s="222"/>
      <c r="R939" s="223"/>
    </row>
    <row r="940" spans="1:18" s="191" customFormat="1">
      <c r="A940" s="221"/>
      <c r="B940" s="221"/>
      <c r="C940" s="221"/>
      <c r="D940" s="222"/>
      <c r="E940" s="222"/>
      <c r="F940" s="222"/>
      <c r="G940" s="222"/>
      <c r="H940" s="222"/>
      <c r="I940" s="222"/>
      <c r="J940" s="222"/>
      <c r="K940" s="222"/>
      <c r="L940" s="222"/>
      <c r="M940" s="222"/>
      <c r="N940" s="222"/>
      <c r="R940" s="223"/>
    </row>
    <row r="941" spans="1:18" s="191" customFormat="1">
      <c r="A941" s="221"/>
      <c r="B941" s="221"/>
      <c r="C941" s="221"/>
      <c r="D941" s="222"/>
      <c r="E941" s="222"/>
      <c r="F941" s="222"/>
      <c r="G941" s="222"/>
      <c r="H941" s="222"/>
      <c r="I941" s="222"/>
      <c r="J941" s="222"/>
      <c r="K941" s="222"/>
      <c r="L941" s="222"/>
      <c r="M941" s="222"/>
      <c r="N941" s="222"/>
      <c r="R941" s="223"/>
    </row>
    <row r="942" spans="1:18" s="191" customFormat="1">
      <c r="A942" s="221"/>
      <c r="B942" s="221"/>
      <c r="C942" s="221"/>
      <c r="D942" s="222"/>
      <c r="E942" s="222"/>
      <c r="F942" s="222"/>
      <c r="G942" s="222"/>
      <c r="H942" s="222"/>
      <c r="I942" s="222"/>
      <c r="J942" s="222"/>
      <c r="K942" s="222"/>
      <c r="L942" s="222"/>
      <c r="M942" s="222"/>
      <c r="N942" s="222"/>
      <c r="R942" s="223"/>
    </row>
    <row r="943" spans="1:18" s="191" customFormat="1">
      <c r="A943" s="221"/>
      <c r="B943" s="221"/>
      <c r="C943" s="221"/>
      <c r="D943" s="222"/>
      <c r="E943" s="222"/>
      <c r="F943" s="222"/>
      <c r="G943" s="222"/>
      <c r="H943" s="222"/>
      <c r="I943" s="222"/>
      <c r="J943" s="222"/>
      <c r="K943" s="222"/>
      <c r="L943" s="222"/>
      <c r="M943" s="222"/>
      <c r="N943" s="222"/>
      <c r="R943" s="223"/>
    </row>
    <row r="944" spans="1:18" s="191" customFormat="1">
      <c r="A944" s="221"/>
      <c r="B944" s="221"/>
      <c r="C944" s="221"/>
      <c r="D944" s="222"/>
      <c r="E944" s="222"/>
      <c r="F944" s="222"/>
      <c r="G944" s="222"/>
      <c r="H944" s="222"/>
      <c r="I944" s="222"/>
      <c r="J944" s="222"/>
      <c r="K944" s="222"/>
      <c r="L944" s="222"/>
      <c r="M944" s="222"/>
      <c r="N944" s="222"/>
      <c r="R944" s="223"/>
    </row>
    <row r="945" spans="1:18" s="191" customFormat="1">
      <c r="A945" s="221"/>
      <c r="B945" s="221"/>
      <c r="C945" s="221"/>
      <c r="D945" s="222"/>
      <c r="E945" s="222"/>
      <c r="F945" s="222"/>
      <c r="G945" s="222"/>
      <c r="H945" s="222"/>
      <c r="I945" s="222"/>
      <c r="J945" s="222"/>
      <c r="K945" s="222"/>
      <c r="L945" s="222"/>
      <c r="M945" s="222"/>
      <c r="N945" s="222"/>
      <c r="R945" s="223"/>
    </row>
    <row r="946" spans="1:18" s="191" customFormat="1">
      <c r="A946" s="221"/>
      <c r="B946" s="221"/>
      <c r="C946" s="221"/>
      <c r="D946" s="222"/>
      <c r="E946" s="222"/>
      <c r="F946" s="222"/>
      <c r="G946" s="222"/>
      <c r="H946" s="222"/>
      <c r="I946" s="222"/>
      <c r="J946" s="222"/>
      <c r="K946" s="222"/>
      <c r="L946" s="222"/>
      <c r="M946" s="222"/>
      <c r="N946" s="222"/>
      <c r="R946" s="223"/>
    </row>
    <row r="947" spans="1:18" s="191" customFormat="1">
      <c r="A947" s="221"/>
      <c r="B947" s="221"/>
      <c r="C947" s="221"/>
      <c r="D947" s="222"/>
      <c r="E947" s="222"/>
      <c r="F947" s="222"/>
      <c r="G947" s="222"/>
      <c r="H947" s="222"/>
      <c r="I947" s="222"/>
      <c r="J947" s="222"/>
      <c r="K947" s="222"/>
      <c r="L947" s="222"/>
      <c r="M947" s="222"/>
      <c r="N947" s="222"/>
      <c r="R947" s="223"/>
    </row>
    <row r="948" spans="1:18" s="191" customFormat="1">
      <c r="A948" s="221"/>
      <c r="B948" s="221"/>
      <c r="C948" s="221"/>
      <c r="D948" s="222"/>
      <c r="E948" s="222"/>
      <c r="F948" s="222"/>
      <c r="G948" s="222"/>
      <c r="H948" s="222"/>
      <c r="I948" s="222"/>
      <c r="J948" s="222"/>
      <c r="K948" s="222"/>
      <c r="L948" s="222"/>
      <c r="M948" s="222"/>
      <c r="N948" s="222"/>
      <c r="R948" s="223"/>
    </row>
    <row r="949" spans="1:18" s="191" customFormat="1">
      <c r="A949" s="221"/>
      <c r="B949" s="221"/>
      <c r="C949" s="221"/>
      <c r="D949" s="222"/>
      <c r="E949" s="222"/>
      <c r="F949" s="222"/>
      <c r="G949" s="222"/>
      <c r="H949" s="222"/>
      <c r="I949" s="222"/>
      <c r="J949" s="222"/>
      <c r="K949" s="222"/>
      <c r="L949" s="222"/>
      <c r="M949" s="222"/>
      <c r="N949" s="222"/>
      <c r="R949" s="223"/>
    </row>
    <row r="950" spans="1:18" s="191" customFormat="1">
      <c r="A950" s="221"/>
      <c r="B950" s="221"/>
      <c r="C950" s="221"/>
      <c r="D950" s="222"/>
      <c r="E950" s="222"/>
      <c r="F950" s="222"/>
      <c r="G950" s="222"/>
      <c r="H950" s="222"/>
      <c r="I950" s="222"/>
      <c r="J950" s="222"/>
      <c r="K950" s="222"/>
      <c r="L950" s="222"/>
      <c r="M950" s="222"/>
      <c r="N950" s="222"/>
      <c r="R950" s="223"/>
    </row>
    <row r="951" spans="1:18" s="191" customFormat="1">
      <c r="A951" s="221"/>
      <c r="B951" s="221"/>
      <c r="C951" s="221"/>
      <c r="D951" s="222"/>
      <c r="E951" s="222"/>
      <c r="F951" s="222"/>
      <c r="G951" s="222"/>
      <c r="H951" s="222"/>
      <c r="I951" s="222"/>
      <c r="J951" s="222"/>
      <c r="K951" s="222"/>
      <c r="L951" s="222"/>
      <c r="M951" s="222"/>
      <c r="N951" s="222"/>
      <c r="R951" s="223"/>
    </row>
    <row r="952" spans="1:18" s="191" customFormat="1">
      <c r="A952" s="221"/>
      <c r="B952" s="221"/>
      <c r="C952" s="221"/>
      <c r="D952" s="222"/>
      <c r="E952" s="222"/>
      <c r="F952" s="222"/>
      <c r="G952" s="222"/>
      <c r="H952" s="222"/>
      <c r="I952" s="222"/>
      <c r="J952" s="222"/>
      <c r="K952" s="222"/>
      <c r="L952" s="222"/>
      <c r="M952" s="222"/>
      <c r="N952" s="222"/>
      <c r="R952" s="223"/>
    </row>
    <row r="953" spans="1:18" s="191" customFormat="1">
      <c r="A953" s="221"/>
      <c r="B953" s="221"/>
      <c r="C953" s="221"/>
      <c r="D953" s="222"/>
      <c r="E953" s="222"/>
      <c r="F953" s="222"/>
      <c r="G953" s="222"/>
      <c r="H953" s="222"/>
      <c r="I953" s="222"/>
      <c r="J953" s="222"/>
      <c r="K953" s="222"/>
      <c r="L953" s="222"/>
      <c r="M953" s="222"/>
      <c r="N953" s="222"/>
      <c r="R953" s="223"/>
    </row>
    <row r="954" spans="1:18" s="191" customFormat="1">
      <c r="A954" s="221"/>
      <c r="B954" s="221"/>
      <c r="C954" s="221"/>
      <c r="D954" s="222"/>
      <c r="E954" s="222"/>
      <c r="F954" s="222"/>
      <c r="G954" s="222"/>
      <c r="H954" s="222"/>
      <c r="I954" s="222"/>
      <c r="J954" s="222"/>
      <c r="K954" s="222"/>
      <c r="L954" s="222"/>
      <c r="M954" s="222"/>
      <c r="N954" s="222"/>
      <c r="R954" s="223"/>
    </row>
    <row r="955" spans="1:18" s="191" customFormat="1">
      <c r="A955" s="221"/>
      <c r="B955" s="221"/>
      <c r="C955" s="221"/>
      <c r="D955" s="222"/>
      <c r="E955" s="222"/>
      <c r="F955" s="222"/>
      <c r="G955" s="222"/>
      <c r="H955" s="222"/>
      <c r="I955" s="222"/>
      <c r="J955" s="222"/>
      <c r="K955" s="222"/>
      <c r="L955" s="222"/>
      <c r="M955" s="222"/>
      <c r="N955" s="222"/>
      <c r="R955" s="223"/>
    </row>
    <row r="956" spans="1:18" s="191" customFormat="1">
      <c r="A956" s="221"/>
      <c r="B956" s="221"/>
      <c r="C956" s="221"/>
      <c r="D956" s="222"/>
      <c r="E956" s="222"/>
      <c r="F956" s="222"/>
      <c r="G956" s="222"/>
      <c r="H956" s="222"/>
      <c r="I956" s="222"/>
      <c r="J956" s="222"/>
      <c r="K956" s="222"/>
      <c r="L956" s="222"/>
      <c r="M956" s="222"/>
      <c r="N956" s="222"/>
      <c r="R956" s="223"/>
    </row>
    <row r="957" spans="1:18" s="191" customFormat="1">
      <c r="A957" s="221"/>
      <c r="B957" s="221"/>
      <c r="C957" s="221"/>
      <c r="D957" s="222"/>
      <c r="E957" s="222"/>
      <c r="F957" s="222"/>
      <c r="G957" s="222"/>
      <c r="H957" s="222"/>
      <c r="I957" s="222"/>
      <c r="J957" s="222"/>
      <c r="K957" s="222"/>
      <c r="L957" s="222"/>
      <c r="M957" s="222"/>
      <c r="N957" s="222"/>
      <c r="R957" s="223"/>
    </row>
    <row r="958" spans="1:18" s="191" customFormat="1">
      <c r="A958" s="221"/>
      <c r="B958" s="221"/>
      <c r="C958" s="221"/>
      <c r="D958" s="222"/>
      <c r="E958" s="222"/>
      <c r="F958" s="222"/>
      <c r="G958" s="222"/>
      <c r="H958" s="222"/>
      <c r="I958" s="222"/>
      <c r="J958" s="222"/>
      <c r="K958" s="222"/>
      <c r="L958" s="222"/>
      <c r="M958" s="222"/>
      <c r="N958" s="222"/>
      <c r="R958" s="223"/>
    </row>
    <row r="959" spans="1:18" s="191" customFormat="1">
      <c r="A959" s="221"/>
      <c r="B959" s="221"/>
      <c r="C959" s="221"/>
      <c r="D959" s="222"/>
      <c r="E959" s="222"/>
      <c r="F959" s="222"/>
      <c r="G959" s="222"/>
      <c r="H959" s="222"/>
      <c r="I959" s="222"/>
      <c r="J959" s="222"/>
      <c r="K959" s="222"/>
      <c r="L959" s="222"/>
      <c r="M959" s="222"/>
      <c r="N959" s="222"/>
      <c r="R959" s="223"/>
    </row>
    <row r="960" spans="1:18" s="191" customFormat="1">
      <c r="A960" s="221"/>
      <c r="B960" s="221"/>
      <c r="C960" s="221"/>
      <c r="D960" s="222"/>
      <c r="E960" s="222"/>
      <c r="F960" s="222"/>
      <c r="G960" s="222"/>
      <c r="H960" s="222"/>
      <c r="I960" s="222"/>
      <c r="J960" s="222"/>
      <c r="K960" s="222"/>
      <c r="L960" s="222"/>
      <c r="M960" s="222"/>
      <c r="N960" s="222"/>
      <c r="R960" s="223"/>
    </row>
    <row r="961" spans="1:18" s="191" customFormat="1">
      <c r="A961" s="221"/>
      <c r="B961" s="221"/>
      <c r="C961" s="221"/>
      <c r="D961" s="222"/>
      <c r="E961" s="222"/>
      <c r="F961" s="222"/>
      <c r="G961" s="222"/>
      <c r="H961" s="222"/>
      <c r="I961" s="222"/>
      <c r="J961" s="222"/>
      <c r="K961" s="222"/>
      <c r="L961" s="222"/>
      <c r="M961" s="222"/>
      <c r="N961" s="222"/>
      <c r="R961" s="223"/>
    </row>
    <row r="962" spans="1:18" s="191" customFormat="1">
      <c r="A962" s="221"/>
      <c r="B962" s="221"/>
      <c r="C962" s="221"/>
      <c r="D962" s="222"/>
      <c r="E962" s="222"/>
      <c r="F962" s="222"/>
      <c r="G962" s="222"/>
      <c r="H962" s="222"/>
      <c r="I962" s="222"/>
      <c r="J962" s="222"/>
      <c r="K962" s="222"/>
      <c r="L962" s="222"/>
      <c r="M962" s="222"/>
      <c r="N962" s="222"/>
      <c r="R962" s="223"/>
    </row>
    <row r="963" spans="1:18" s="191" customFormat="1">
      <c r="A963" s="221"/>
      <c r="B963" s="221"/>
      <c r="C963" s="221"/>
      <c r="D963" s="222"/>
      <c r="E963" s="222"/>
      <c r="F963" s="222"/>
      <c r="G963" s="222"/>
      <c r="H963" s="222"/>
      <c r="I963" s="222"/>
      <c r="J963" s="222"/>
      <c r="K963" s="222"/>
      <c r="L963" s="222"/>
      <c r="M963" s="222"/>
      <c r="N963" s="222"/>
      <c r="R963" s="223"/>
    </row>
    <row r="964" spans="1:18" s="191" customFormat="1">
      <c r="A964" s="221"/>
      <c r="B964" s="221"/>
      <c r="C964" s="221"/>
      <c r="D964" s="222"/>
      <c r="E964" s="222"/>
      <c r="F964" s="222"/>
      <c r="G964" s="222"/>
      <c r="H964" s="222"/>
      <c r="I964" s="222"/>
      <c r="J964" s="222"/>
      <c r="K964" s="222"/>
      <c r="L964" s="222"/>
      <c r="M964" s="222"/>
      <c r="N964" s="222"/>
      <c r="R964" s="223"/>
    </row>
    <row r="965" spans="1:18" s="191" customFormat="1">
      <c r="A965" s="221"/>
      <c r="B965" s="221"/>
      <c r="C965" s="221"/>
      <c r="D965" s="222"/>
      <c r="E965" s="222"/>
      <c r="F965" s="222"/>
      <c r="G965" s="222"/>
      <c r="H965" s="222"/>
      <c r="I965" s="222"/>
      <c r="J965" s="222"/>
      <c r="K965" s="222"/>
      <c r="L965" s="222"/>
      <c r="M965" s="222"/>
      <c r="N965" s="222"/>
      <c r="R965" s="223"/>
    </row>
    <row r="966" spans="1:18" s="191" customFormat="1">
      <c r="A966" s="221"/>
      <c r="B966" s="221"/>
      <c r="C966" s="221"/>
      <c r="D966" s="222"/>
      <c r="E966" s="222"/>
      <c r="F966" s="222"/>
      <c r="G966" s="222"/>
      <c r="H966" s="222"/>
      <c r="I966" s="222"/>
      <c r="J966" s="222"/>
      <c r="K966" s="222"/>
      <c r="L966" s="222"/>
      <c r="M966" s="222"/>
      <c r="N966" s="222"/>
      <c r="R966" s="223"/>
    </row>
    <row r="967" spans="1:18" s="191" customFormat="1">
      <c r="A967" s="221"/>
      <c r="B967" s="221"/>
      <c r="C967" s="221"/>
      <c r="D967" s="222"/>
      <c r="E967" s="222"/>
      <c r="F967" s="222"/>
      <c r="G967" s="222"/>
      <c r="H967" s="222"/>
      <c r="I967" s="222"/>
      <c r="J967" s="222"/>
      <c r="K967" s="222"/>
      <c r="L967" s="222"/>
      <c r="M967" s="222"/>
      <c r="N967" s="222"/>
      <c r="R967" s="223"/>
    </row>
    <row r="968" spans="1:18" s="191" customFormat="1">
      <c r="A968" s="221"/>
      <c r="B968" s="221"/>
      <c r="C968" s="221"/>
      <c r="D968" s="222"/>
      <c r="E968" s="222"/>
      <c r="F968" s="222"/>
      <c r="G968" s="222"/>
      <c r="H968" s="222"/>
      <c r="I968" s="222"/>
      <c r="J968" s="222"/>
      <c r="K968" s="222"/>
      <c r="L968" s="222"/>
      <c r="M968" s="222"/>
      <c r="N968" s="222"/>
      <c r="R968" s="223"/>
    </row>
    <row r="969" spans="1:18" s="191" customFormat="1">
      <c r="A969" s="221"/>
      <c r="B969" s="221"/>
      <c r="C969" s="221"/>
      <c r="D969" s="222"/>
      <c r="E969" s="222"/>
      <c r="F969" s="222"/>
      <c r="G969" s="222"/>
      <c r="H969" s="222"/>
      <c r="I969" s="222"/>
      <c r="J969" s="222"/>
      <c r="K969" s="222"/>
      <c r="L969" s="222"/>
      <c r="M969" s="222"/>
      <c r="N969" s="222"/>
      <c r="R969" s="223"/>
    </row>
    <row r="970" spans="1:18" s="191" customFormat="1">
      <c r="A970" s="221"/>
      <c r="B970" s="221"/>
      <c r="C970" s="221"/>
      <c r="D970" s="222"/>
      <c r="E970" s="222"/>
      <c r="F970" s="222"/>
      <c r="G970" s="222"/>
      <c r="H970" s="222"/>
      <c r="I970" s="222"/>
      <c r="J970" s="222"/>
      <c r="K970" s="222"/>
      <c r="L970" s="222"/>
      <c r="M970" s="222"/>
      <c r="N970" s="222"/>
      <c r="R970" s="223"/>
    </row>
    <row r="971" spans="1:18" s="191" customFormat="1">
      <c r="A971" s="221"/>
      <c r="B971" s="221"/>
      <c r="C971" s="221"/>
      <c r="D971" s="222"/>
      <c r="E971" s="222"/>
      <c r="F971" s="222"/>
      <c r="G971" s="222"/>
      <c r="H971" s="222"/>
      <c r="I971" s="222"/>
      <c r="J971" s="222"/>
      <c r="K971" s="222"/>
      <c r="L971" s="222"/>
      <c r="M971" s="222"/>
      <c r="N971" s="222"/>
      <c r="R971" s="223"/>
    </row>
    <row r="972" spans="1:18" s="191" customFormat="1">
      <c r="A972" s="221"/>
      <c r="B972" s="221"/>
      <c r="C972" s="221"/>
      <c r="D972" s="222"/>
      <c r="E972" s="222"/>
      <c r="F972" s="222"/>
      <c r="G972" s="222"/>
      <c r="H972" s="222"/>
      <c r="I972" s="222"/>
      <c r="J972" s="222"/>
      <c r="K972" s="222"/>
      <c r="L972" s="222"/>
      <c r="M972" s="222"/>
      <c r="N972" s="222"/>
      <c r="R972" s="223"/>
    </row>
    <row r="973" spans="1:18" s="191" customFormat="1">
      <c r="A973" s="221"/>
      <c r="B973" s="221"/>
      <c r="C973" s="221"/>
      <c r="D973" s="222"/>
      <c r="E973" s="222"/>
      <c r="F973" s="222"/>
      <c r="G973" s="222"/>
      <c r="H973" s="222"/>
      <c r="I973" s="222"/>
      <c r="J973" s="222"/>
      <c r="K973" s="222"/>
      <c r="L973" s="222"/>
      <c r="M973" s="222"/>
      <c r="N973" s="222"/>
      <c r="R973" s="223"/>
    </row>
    <row r="974" spans="1:18" s="191" customFormat="1">
      <c r="A974" s="221"/>
      <c r="B974" s="221"/>
      <c r="C974" s="221"/>
      <c r="D974" s="222"/>
      <c r="E974" s="222"/>
      <c r="F974" s="222"/>
      <c r="G974" s="222"/>
      <c r="H974" s="222"/>
      <c r="I974" s="222"/>
      <c r="J974" s="222"/>
      <c r="K974" s="222"/>
      <c r="L974" s="222"/>
      <c r="M974" s="222"/>
      <c r="N974" s="222"/>
      <c r="R974" s="223"/>
    </row>
    <row r="975" spans="1:18" s="191" customFormat="1">
      <c r="A975" s="221"/>
      <c r="B975" s="221"/>
      <c r="C975" s="221"/>
      <c r="D975" s="222"/>
      <c r="E975" s="222"/>
      <c r="F975" s="222"/>
      <c r="G975" s="222"/>
      <c r="H975" s="222"/>
      <c r="I975" s="222"/>
      <c r="J975" s="222"/>
      <c r="K975" s="222"/>
      <c r="L975" s="222"/>
      <c r="M975" s="222"/>
      <c r="N975" s="222"/>
      <c r="R975" s="223"/>
    </row>
    <row r="976" spans="1:18" s="191" customFormat="1">
      <c r="A976" s="221"/>
      <c r="B976" s="221"/>
      <c r="C976" s="221"/>
      <c r="D976" s="222"/>
      <c r="E976" s="222"/>
      <c r="F976" s="222"/>
      <c r="G976" s="222"/>
      <c r="H976" s="222"/>
      <c r="I976" s="222"/>
      <c r="J976" s="222"/>
      <c r="K976" s="222"/>
      <c r="L976" s="222"/>
      <c r="M976" s="222"/>
      <c r="N976" s="222"/>
      <c r="R976" s="223"/>
    </row>
    <row r="977" spans="1:18" s="191" customFormat="1">
      <c r="A977" s="221"/>
      <c r="B977" s="221"/>
      <c r="C977" s="221"/>
      <c r="D977" s="222"/>
      <c r="E977" s="222"/>
      <c r="F977" s="222"/>
      <c r="G977" s="222"/>
      <c r="H977" s="222"/>
      <c r="I977" s="222"/>
      <c r="J977" s="222"/>
      <c r="K977" s="222"/>
      <c r="L977" s="222"/>
      <c r="M977" s="222"/>
      <c r="N977" s="222"/>
      <c r="R977" s="223"/>
    </row>
    <row r="978" spans="1:18" s="191" customFormat="1">
      <c r="A978" s="221"/>
      <c r="B978" s="221"/>
      <c r="C978" s="221"/>
      <c r="D978" s="222"/>
      <c r="E978" s="222"/>
      <c r="F978" s="222"/>
      <c r="G978" s="222"/>
      <c r="H978" s="222"/>
      <c r="I978" s="222"/>
      <c r="J978" s="222"/>
      <c r="K978" s="222"/>
      <c r="L978" s="222"/>
      <c r="M978" s="222"/>
      <c r="N978" s="222"/>
      <c r="R978" s="223"/>
    </row>
    <row r="979" spans="1:18" s="191" customFormat="1">
      <c r="A979" s="221"/>
      <c r="B979" s="221"/>
      <c r="C979" s="221"/>
      <c r="D979" s="222"/>
      <c r="E979" s="222"/>
      <c r="F979" s="222"/>
      <c r="G979" s="222"/>
      <c r="H979" s="222"/>
      <c r="I979" s="222"/>
      <c r="J979" s="222"/>
      <c r="K979" s="222"/>
      <c r="L979" s="222"/>
      <c r="M979" s="222"/>
      <c r="N979" s="222"/>
      <c r="R979" s="223"/>
    </row>
    <row r="980" spans="1:18" s="191" customFormat="1">
      <c r="A980" s="221"/>
      <c r="B980" s="221"/>
      <c r="C980" s="221"/>
      <c r="D980" s="222"/>
      <c r="E980" s="222"/>
      <c r="F980" s="222"/>
      <c r="G980" s="222"/>
      <c r="H980" s="222"/>
      <c r="I980" s="222"/>
      <c r="J980" s="222"/>
      <c r="K980" s="222"/>
      <c r="L980" s="222"/>
      <c r="M980" s="222"/>
      <c r="N980" s="222"/>
      <c r="R980" s="223"/>
    </row>
    <row r="981" spans="1:18" s="191" customFormat="1">
      <c r="A981" s="221"/>
      <c r="B981" s="221"/>
      <c r="C981" s="221"/>
      <c r="D981" s="222"/>
      <c r="E981" s="222"/>
      <c r="F981" s="222"/>
      <c r="G981" s="222"/>
      <c r="H981" s="222"/>
      <c r="I981" s="222"/>
      <c r="J981" s="222"/>
      <c r="K981" s="222"/>
      <c r="L981" s="222"/>
      <c r="M981" s="222"/>
      <c r="N981" s="222"/>
      <c r="R981" s="223"/>
    </row>
    <row r="982" spans="1:18" s="191" customFormat="1">
      <c r="A982" s="221"/>
      <c r="B982" s="221"/>
      <c r="C982" s="221"/>
      <c r="D982" s="222"/>
      <c r="E982" s="222"/>
      <c r="F982" s="222"/>
      <c r="G982" s="222"/>
      <c r="H982" s="222"/>
      <c r="I982" s="222"/>
      <c r="J982" s="222"/>
      <c r="K982" s="222"/>
      <c r="L982" s="222"/>
      <c r="M982" s="222"/>
      <c r="N982" s="222"/>
      <c r="R982" s="223"/>
    </row>
    <row r="983" spans="1:18" s="191" customFormat="1">
      <c r="A983" s="221"/>
      <c r="B983" s="221"/>
      <c r="C983" s="221"/>
      <c r="D983" s="222"/>
      <c r="E983" s="222"/>
      <c r="F983" s="222"/>
      <c r="G983" s="222"/>
      <c r="H983" s="222"/>
      <c r="I983" s="222"/>
      <c r="J983" s="222"/>
      <c r="K983" s="222"/>
      <c r="L983" s="222"/>
      <c r="M983" s="222"/>
      <c r="N983" s="222"/>
      <c r="R983" s="223"/>
    </row>
    <row r="984" spans="1:18" s="191" customFormat="1">
      <c r="A984" s="221"/>
      <c r="B984" s="221"/>
      <c r="C984" s="221"/>
      <c r="D984" s="222"/>
      <c r="E984" s="222"/>
      <c r="F984" s="222"/>
      <c r="G984" s="222"/>
      <c r="H984" s="222"/>
      <c r="I984" s="222"/>
      <c r="J984" s="222"/>
      <c r="K984" s="222"/>
      <c r="L984" s="222"/>
      <c r="M984" s="222"/>
      <c r="N984" s="222"/>
      <c r="R984" s="223"/>
    </row>
    <row r="985" spans="1:18" s="191" customFormat="1">
      <c r="A985" s="221"/>
      <c r="B985" s="221"/>
      <c r="C985" s="221"/>
      <c r="D985" s="222"/>
      <c r="E985" s="222"/>
      <c r="F985" s="222"/>
      <c r="G985" s="222"/>
      <c r="H985" s="222"/>
      <c r="I985" s="222"/>
      <c r="J985" s="222"/>
      <c r="K985" s="222"/>
      <c r="L985" s="222"/>
      <c r="M985" s="222"/>
      <c r="N985" s="222"/>
      <c r="R985" s="223"/>
    </row>
    <row r="986" spans="1:18" s="191" customFormat="1">
      <c r="A986" s="221"/>
      <c r="B986" s="221"/>
      <c r="C986" s="221"/>
      <c r="D986" s="222"/>
      <c r="E986" s="222"/>
      <c r="F986" s="222"/>
      <c r="G986" s="222"/>
      <c r="H986" s="222"/>
      <c r="I986" s="222"/>
      <c r="J986" s="222"/>
      <c r="K986" s="222"/>
      <c r="L986" s="222"/>
      <c r="M986" s="222"/>
      <c r="N986" s="222"/>
      <c r="R986" s="223"/>
    </row>
    <row r="987" spans="1:18" s="191" customFormat="1">
      <c r="A987" s="221"/>
      <c r="B987" s="221"/>
      <c r="C987" s="221"/>
      <c r="D987" s="222"/>
      <c r="E987" s="222"/>
      <c r="F987" s="222"/>
      <c r="G987" s="222"/>
      <c r="H987" s="222"/>
      <c r="I987" s="222"/>
      <c r="J987" s="222"/>
      <c r="K987" s="222"/>
      <c r="L987" s="222"/>
      <c r="M987" s="222"/>
      <c r="N987" s="222"/>
      <c r="R987" s="223"/>
    </row>
    <row r="988" spans="1:18" s="191" customFormat="1">
      <c r="A988" s="221"/>
      <c r="B988" s="221"/>
      <c r="C988" s="221"/>
      <c r="D988" s="222"/>
      <c r="E988" s="222"/>
      <c r="F988" s="222"/>
      <c r="G988" s="222"/>
      <c r="H988" s="222"/>
      <c r="I988" s="222"/>
      <c r="J988" s="222"/>
      <c r="K988" s="222"/>
      <c r="L988" s="222"/>
      <c r="M988" s="222"/>
      <c r="N988" s="222"/>
      <c r="R988" s="223"/>
    </row>
    <row r="989" spans="1:18" s="191" customFormat="1">
      <c r="A989" s="221"/>
      <c r="B989" s="221"/>
      <c r="C989" s="221"/>
      <c r="D989" s="222"/>
      <c r="E989" s="222"/>
      <c r="F989" s="222"/>
      <c r="G989" s="222"/>
      <c r="H989" s="222"/>
      <c r="I989" s="222"/>
      <c r="J989" s="222"/>
      <c r="K989" s="222"/>
      <c r="L989" s="222"/>
      <c r="M989" s="222"/>
      <c r="N989" s="222"/>
      <c r="R989" s="223"/>
    </row>
    <row r="990" spans="1:18" s="191" customFormat="1">
      <c r="A990" s="221"/>
      <c r="B990" s="221"/>
      <c r="C990" s="221"/>
      <c r="D990" s="222"/>
      <c r="E990" s="222"/>
      <c r="F990" s="222"/>
      <c r="G990" s="222"/>
      <c r="H990" s="222"/>
      <c r="I990" s="222"/>
      <c r="J990" s="222"/>
      <c r="K990" s="222"/>
      <c r="L990" s="222"/>
      <c r="M990" s="222"/>
      <c r="N990" s="222"/>
      <c r="R990" s="223"/>
    </row>
    <row r="991" spans="1:18" s="191" customFormat="1">
      <c r="A991" s="221"/>
      <c r="B991" s="221"/>
      <c r="C991" s="221"/>
      <c r="D991" s="222"/>
      <c r="E991" s="222"/>
      <c r="F991" s="222"/>
      <c r="G991" s="222"/>
      <c r="H991" s="222"/>
      <c r="I991" s="222"/>
      <c r="J991" s="222"/>
      <c r="K991" s="222"/>
      <c r="L991" s="222"/>
      <c r="M991" s="222"/>
      <c r="N991" s="222"/>
      <c r="R991" s="223"/>
    </row>
    <row r="992" spans="1:18" s="191" customFormat="1">
      <c r="A992" s="221"/>
      <c r="B992" s="221"/>
      <c r="C992" s="221"/>
      <c r="D992" s="222"/>
      <c r="E992" s="222"/>
      <c r="F992" s="222"/>
      <c r="G992" s="222"/>
      <c r="H992" s="222"/>
      <c r="I992" s="222"/>
      <c r="J992" s="222"/>
      <c r="K992" s="222"/>
      <c r="L992" s="222"/>
      <c r="M992" s="222"/>
      <c r="N992" s="222"/>
      <c r="R992" s="223"/>
    </row>
    <row r="993" spans="1:18" s="191" customFormat="1">
      <c r="A993" s="221"/>
      <c r="B993" s="221"/>
      <c r="C993" s="221"/>
      <c r="D993" s="222"/>
      <c r="E993" s="222"/>
      <c r="F993" s="222"/>
      <c r="G993" s="222"/>
      <c r="H993" s="222"/>
      <c r="I993" s="222"/>
      <c r="J993" s="222"/>
      <c r="K993" s="222"/>
      <c r="L993" s="222"/>
      <c r="M993" s="222"/>
      <c r="N993" s="222"/>
      <c r="R993" s="223"/>
    </row>
    <row r="994" spans="1:18" s="191" customFormat="1">
      <c r="A994" s="221"/>
      <c r="B994" s="221"/>
      <c r="C994" s="221"/>
      <c r="D994" s="222"/>
      <c r="E994" s="222"/>
      <c r="F994" s="222"/>
      <c r="G994" s="222"/>
      <c r="H994" s="222"/>
      <c r="I994" s="222"/>
      <c r="J994" s="222"/>
      <c r="K994" s="222"/>
      <c r="L994" s="222"/>
      <c r="M994" s="222"/>
      <c r="N994" s="222"/>
      <c r="R994" s="223"/>
    </row>
    <row r="995" spans="1:18" s="191" customFormat="1">
      <c r="A995" s="221"/>
      <c r="B995" s="221"/>
      <c r="C995" s="221"/>
      <c r="D995" s="222"/>
      <c r="E995" s="222"/>
      <c r="F995" s="222"/>
      <c r="G995" s="222"/>
      <c r="H995" s="222"/>
      <c r="I995" s="222"/>
      <c r="J995" s="222"/>
      <c r="K995" s="222"/>
      <c r="L995" s="222"/>
      <c r="M995" s="222"/>
      <c r="N995" s="222"/>
      <c r="R995" s="223"/>
    </row>
    <row r="996" spans="1:18" s="191" customFormat="1">
      <c r="A996" s="221"/>
      <c r="B996" s="221"/>
      <c r="C996" s="221"/>
      <c r="D996" s="222"/>
      <c r="E996" s="222"/>
      <c r="F996" s="222"/>
      <c r="G996" s="222"/>
      <c r="H996" s="222"/>
      <c r="I996" s="222"/>
      <c r="J996" s="222"/>
      <c r="K996" s="222"/>
      <c r="L996" s="222"/>
      <c r="M996" s="222"/>
      <c r="N996" s="222"/>
      <c r="R996" s="223"/>
    </row>
    <row r="997" spans="1:18" s="191" customFormat="1">
      <c r="A997" s="221"/>
      <c r="B997" s="221"/>
      <c r="C997" s="221"/>
      <c r="D997" s="222"/>
      <c r="E997" s="222"/>
      <c r="F997" s="222"/>
      <c r="G997" s="222"/>
      <c r="H997" s="222"/>
      <c r="I997" s="222"/>
      <c r="J997" s="222"/>
      <c r="K997" s="222"/>
      <c r="L997" s="222"/>
      <c r="M997" s="222"/>
      <c r="N997" s="222"/>
      <c r="R997" s="223"/>
    </row>
    <row r="998" spans="1:18" s="191" customFormat="1">
      <c r="A998" s="221"/>
      <c r="B998" s="221"/>
      <c r="C998" s="221"/>
      <c r="D998" s="222"/>
      <c r="E998" s="222"/>
      <c r="F998" s="222"/>
      <c r="G998" s="222"/>
      <c r="H998" s="222"/>
      <c r="I998" s="222"/>
      <c r="J998" s="222"/>
      <c r="K998" s="222"/>
      <c r="L998" s="222"/>
      <c r="M998" s="222"/>
      <c r="N998" s="222"/>
      <c r="R998" s="223"/>
    </row>
    <row r="999" spans="1:18" s="191" customFormat="1">
      <c r="A999" s="221"/>
      <c r="B999" s="221"/>
      <c r="C999" s="221"/>
      <c r="D999" s="222"/>
      <c r="E999" s="222"/>
      <c r="F999" s="222"/>
      <c r="G999" s="222"/>
      <c r="H999" s="222"/>
      <c r="I999" s="222"/>
      <c r="J999" s="222"/>
      <c r="K999" s="222"/>
      <c r="L999" s="222"/>
      <c r="M999" s="222"/>
      <c r="N999" s="222"/>
      <c r="R999" s="223"/>
    </row>
    <row r="1000" spans="1:18" s="191" customFormat="1">
      <c r="A1000" s="221"/>
      <c r="B1000" s="221"/>
      <c r="C1000" s="221"/>
      <c r="D1000" s="222"/>
      <c r="E1000" s="222"/>
      <c r="F1000" s="222"/>
      <c r="G1000" s="222"/>
      <c r="H1000" s="222"/>
      <c r="I1000" s="222"/>
      <c r="J1000" s="222"/>
      <c r="K1000" s="222"/>
      <c r="L1000" s="222"/>
      <c r="M1000" s="222"/>
      <c r="N1000" s="222"/>
      <c r="R1000" s="223"/>
    </row>
    <row r="1001" spans="1:18" s="191" customFormat="1">
      <c r="A1001" s="221"/>
      <c r="B1001" s="221"/>
      <c r="C1001" s="221"/>
      <c r="D1001" s="222"/>
      <c r="E1001" s="222"/>
      <c r="F1001" s="222"/>
      <c r="G1001" s="222"/>
      <c r="H1001" s="222"/>
      <c r="I1001" s="222"/>
      <c r="J1001" s="222"/>
      <c r="K1001" s="222"/>
      <c r="L1001" s="222"/>
      <c r="M1001" s="222"/>
      <c r="N1001" s="222"/>
      <c r="R1001" s="223"/>
    </row>
    <row r="1002" spans="1:18" s="191" customFormat="1">
      <c r="A1002" s="221"/>
      <c r="B1002" s="221"/>
      <c r="C1002" s="221"/>
      <c r="D1002" s="222"/>
      <c r="E1002" s="222"/>
      <c r="F1002" s="222"/>
      <c r="G1002" s="222"/>
      <c r="H1002" s="222"/>
      <c r="I1002" s="222"/>
      <c r="J1002" s="222"/>
      <c r="K1002" s="222"/>
      <c r="L1002" s="222"/>
      <c r="M1002" s="222"/>
      <c r="N1002" s="222"/>
      <c r="R1002" s="223"/>
    </row>
    <row r="1003" spans="1:18" s="191" customFormat="1">
      <c r="A1003" s="221"/>
      <c r="B1003" s="221"/>
      <c r="C1003" s="221"/>
      <c r="D1003" s="222"/>
      <c r="E1003" s="222"/>
      <c r="F1003" s="222"/>
      <c r="G1003" s="222"/>
      <c r="H1003" s="222"/>
      <c r="I1003" s="222"/>
      <c r="J1003" s="222"/>
      <c r="K1003" s="222"/>
      <c r="L1003" s="222"/>
      <c r="M1003" s="222"/>
      <c r="N1003" s="222"/>
      <c r="R1003" s="223"/>
    </row>
    <row r="1004" spans="1:18" s="191" customFormat="1">
      <c r="A1004" s="221"/>
      <c r="B1004" s="221"/>
      <c r="C1004" s="221"/>
      <c r="D1004" s="222"/>
      <c r="E1004" s="222"/>
      <c r="F1004" s="222"/>
      <c r="G1004" s="222"/>
      <c r="H1004" s="222"/>
      <c r="I1004" s="222"/>
      <c r="J1004" s="222"/>
      <c r="K1004" s="222"/>
      <c r="L1004" s="222"/>
      <c r="M1004" s="222"/>
      <c r="N1004" s="222"/>
      <c r="R1004" s="223"/>
    </row>
    <row r="1005" spans="1:18" s="191" customFormat="1">
      <c r="A1005" s="221"/>
      <c r="B1005" s="221"/>
      <c r="C1005" s="221"/>
      <c r="D1005" s="222"/>
      <c r="E1005" s="222"/>
      <c r="F1005" s="222"/>
      <c r="G1005" s="222"/>
      <c r="H1005" s="222"/>
      <c r="I1005" s="222"/>
      <c r="J1005" s="222"/>
      <c r="K1005" s="222"/>
      <c r="L1005" s="222"/>
      <c r="M1005" s="222"/>
      <c r="N1005" s="222"/>
      <c r="R1005" s="223"/>
    </row>
    <row r="1006" spans="1:18" s="191" customFormat="1">
      <c r="A1006" s="221"/>
      <c r="B1006" s="221"/>
      <c r="C1006" s="221"/>
      <c r="D1006" s="222"/>
      <c r="E1006" s="222"/>
      <c r="F1006" s="222"/>
      <c r="G1006" s="222"/>
      <c r="H1006" s="222"/>
      <c r="I1006" s="222"/>
      <c r="J1006" s="222"/>
      <c r="K1006" s="222"/>
      <c r="L1006" s="222"/>
      <c r="M1006" s="222"/>
      <c r="N1006" s="222"/>
      <c r="R1006" s="223"/>
    </row>
    <row r="1007" spans="1:18" s="191" customFormat="1">
      <c r="A1007" s="221"/>
      <c r="B1007" s="221"/>
      <c r="C1007" s="221"/>
      <c r="D1007" s="222"/>
      <c r="E1007" s="222"/>
      <c r="F1007" s="222"/>
      <c r="G1007" s="222"/>
      <c r="H1007" s="222"/>
      <c r="I1007" s="222"/>
      <c r="J1007" s="222"/>
      <c r="K1007" s="222"/>
      <c r="L1007" s="222"/>
      <c r="M1007" s="222"/>
      <c r="N1007" s="222"/>
      <c r="R1007" s="223"/>
    </row>
    <row r="1008" spans="1:18" s="191" customFormat="1">
      <c r="A1008" s="221"/>
      <c r="B1008" s="221"/>
      <c r="C1008" s="221"/>
      <c r="D1008" s="222"/>
      <c r="E1008" s="222"/>
      <c r="F1008" s="222"/>
      <c r="G1008" s="222"/>
      <c r="H1008" s="222"/>
      <c r="I1008" s="222"/>
      <c r="J1008" s="222"/>
      <c r="K1008" s="222"/>
      <c r="L1008" s="222"/>
      <c r="M1008" s="222"/>
      <c r="N1008" s="222"/>
      <c r="R1008" s="223"/>
    </row>
    <row r="1009" spans="1:18" s="191" customFormat="1">
      <c r="A1009" s="221"/>
      <c r="B1009" s="221"/>
      <c r="C1009" s="221"/>
      <c r="D1009" s="222"/>
      <c r="E1009" s="222"/>
      <c r="F1009" s="222"/>
      <c r="G1009" s="222"/>
      <c r="H1009" s="222"/>
      <c r="I1009" s="222"/>
      <c r="J1009" s="222"/>
      <c r="K1009" s="222"/>
      <c r="L1009" s="222"/>
      <c r="M1009" s="222"/>
      <c r="N1009" s="222"/>
      <c r="R1009" s="223"/>
    </row>
    <row r="1010" spans="1:18" s="191" customFormat="1">
      <c r="A1010" s="221"/>
      <c r="B1010" s="221"/>
      <c r="C1010" s="221"/>
      <c r="D1010" s="222"/>
      <c r="E1010" s="222"/>
      <c r="F1010" s="222"/>
      <c r="G1010" s="222"/>
      <c r="H1010" s="222"/>
      <c r="I1010" s="222"/>
      <c r="J1010" s="222"/>
      <c r="K1010" s="222"/>
      <c r="L1010" s="222"/>
      <c r="M1010" s="222"/>
      <c r="N1010" s="222"/>
      <c r="R1010" s="223"/>
    </row>
    <row r="1011" spans="1:18" s="191" customFormat="1">
      <c r="A1011" s="221"/>
      <c r="B1011" s="221"/>
      <c r="C1011" s="221"/>
      <c r="D1011" s="222"/>
      <c r="E1011" s="222"/>
      <c r="F1011" s="222"/>
      <c r="G1011" s="222"/>
      <c r="H1011" s="222"/>
      <c r="I1011" s="222"/>
      <c r="J1011" s="222"/>
      <c r="K1011" s="222"/>
      <c r="L1011" s="222"/>
      <c r="M1011" s="222"/>
      <c r="N1011" s="222"/>
      <c r="R1011" s="223"/>
    </row>
    <row r="1012" spans="1:18" s="191" customFormat="1">
      <c r="A1012" s="221"/>
      <c r="B1012" s="221"/>
      <c r="C1012" s="221"/>
      <c r="D1012" s="222"/>
      <c r="E1012" s="222"/>
      <c r="F1012" s="222"/>
      <c r="G1012" s="222"/>
      <c r="H1012" s="222"/>
      <c r="I1012" s="222"/>
      <c r="J1012" s="222"/>
      <c r="K1012" s="222"/>
      <c r="L1012" s="222"/>
      <c r="M1012" s="222"/>
      <c r="N1012" s="222"/>
      <c r="R1012" s="223"/>
    </row>
    <row r="1013" spans="1:18" s="191" customFormat="1">
      <c r="A1013" s="221"/>
      <c r="B1013" s="221"/>
      <c r="C1013" s="221"/>
      <c r="D1013" s="222"/>
      <c r="E1013" s="222"/>
      <c r="F1013" s="222"/>
      <c r="G1013" s="222"/>
      <c r="H1013" s="222"/>
      <c r="I1013" s="222"/>
      <c r="J1013" s="222"/>
      <c r="K1013" s="222"/>
      <c r="L1013" s="222"/>
      <c r="M1013" s="222"/>
      <c r="N1013" s="222"/>
      <c r="R1013" s="223"/>
    </row>
    <row r="1014" spans="1:18" s="191" customFormat="1">
      <c r="A1014" s="221"/>
      <c r="B1014" s="221"/>
      <c r="C1014" s="221"/>
      <c r="D1014" s="222"/>
      <c r="E1014" s="222"/>
      <c r="F1014" s="222"/>
      <c r="G1014" s="222"/>
      <c r="H1014" s="222"/>
      <c r="I1014" s="222"/>
      <c r="J1014" s="222"/>
      <c r="K1014" s="222"/>
      <c r="L1014" s="222"/>
      <c r="M1014" s="222"/>
      <c r="N1014" s="222"/>
      <c r="R1014" s="223"/>
    </row>
    <row r="1015" spans="1:18" s="191" customFormat="1">
      <c r="A1015" s="221"/>
      <c r="B1015" s="221"/>
      <c r="C1015" s="221"/>
      <c r="D1015" s="222"/>
      <c r="E1015" s="222"/>
      <c r="F1015" s="222"/>
      <c r="G1015" s="222"/>
      <c r="H1015" s="222"/>
      <c r="I1015" s="222"/>
      <c r="J1015" s="222"/>
      <c r="K1015" s="222"/>
      <c r="L1015" s="222"/>
      <c r="M1015" s="222"/>
      <c r="N1015" s="222"/>
      <c r="R1015" s="223"/>
    </row>
    <row r="1016" spans="1:18" s="191" customFormat="1">
      <c r="A1016" s="221"/>
      <c r="B1016" s="221"/>
      <c r="C1016" s="221"/>
      <c r="D1016" s="222"/>
      <c r="E1016" s="222"/>
      <c r="F1016" s="222"/>
      <c r="G1016" s="222"/>
      <c r="H1016" s="222"/>
      <c r="I1016" s="222"/>
      <c r="J1016" s="222"/>
      <c r="K1016" s="222"/>
      <c r="L1016" s="222"/>
      <c r="M1016" s="222"/>
      <c r="N1016" s="222"/>
      <c r="R1016" s="223"/>
    </row>
    <row r="1017" spans="1:18" s="191" customFormat="1">
      <c r="A1017" s="221"/>
      <c r="B1017" s="221"/>
      <c r="C1017" s="221"/>
      <c r="D1017" s="222"/>
      <c r="E1017" s="222"/>
      <c r="F1017" s="222"/>
      <c r="G1017" s="222"/>
      <c r="H1017" s="222"/>
      <c r="I1017" s="222"/>
      <c r="J1017" s="222"/>
      <c r="K1017" s="222"/>
      <c r="L1017" s="222"/>
      <c r="M1017" s="222"/>
      <c r="N1017" s="222"/>
      <c r="R1017" s="223"/>
    </row>
    <row r="1018" spans="1:18" s="191" customFormat="1">
      <c r="A1018" s="221"/>
      <c r="B1018" s="221"/>
      <c r="C1018" s="221"/>
      <c r="D1018" s="222"/>
      <c r="E1018" s="222"/>
      <c r="F1018" s="222"/>
      <c r="G1018" s="222"/>
      <c r="H1018" s="222"/>
      <c r="I1018" s="222"/>
      <c r="J1018" s="222"/>
      <c r="K1018" s="222"/>
      <c r="L1018" s="222"/>
      <c r="M1018" s="222"/>
      <c r="N1018" s="222"/>
      <c r="R1018" s="223"/>
    </row>
    <row r="1019" spans="1:18" s="191" customFormat="1">
      <c r="A1019" s="221"/>
      <c r="B1019" s="221"/>
      <c r="C1019" s="221"/>
      <c r="D1019" s="222"/>
      <c r="E1019" s="222"/>
      <c r="F1019" s="222"/>
      <c r="G1019" s="222"/>
      <c r="H1019" s="222"/>
      <c r="I1019" s="222"/>
      <c r="J1019" s="222"/>
      <c r="K1019" s="222"/>
      <c r="L1019" s="222"/>
      <c r="M1019" s="222"/>
      <c r="N1019" s="222"/>
      <c r="R1019" s="223"/>
    </row>
    <row r="1020" spans="1:18" s="191" customFormat="1">
      <c r="A1020" s="221"/>
      <c r="B1020" s="221"/>
      <c r="C1020" s="221"/>
      <c r="D1020" s="222"/>
      <c r="E1020" s="222"/>
      <c r="F1020" s="222"/>
      <c r="G1020" s="222"/>
      <c r="H1020" s="222"/>
      <c r="I1020" s="222"/>
      <c r="J1020" s="222"/>
      <c r="K1020" s="222"/>
      <c r="L1020" s="222"/>
      <c r="M1020" s="222"/>
      <c r="N1020" s="222"/>
      <c r="R1020" s="223"/>
    </row>
    <row r="1021" spans="1:18" s="191" customFormat="1">
      <c r="A1021" s="221"/>
      <c r="B1021" s="221"/>
      <c r="C1021" s="221"/>
      <c r="D1021" s="222"/>
      <c r="E1021" s="222"/>
      <c r="F1021" s="222"/>
      <c r="G1021" s="222"/>
      <c r="H1021" s="222"/>
      <c r="I1021" s="222"/>
      <c r="J1021" s="222"/>
      <c r="K1021" s="222"/>
      <c r="L1021" s="222"/>
      <c r="M1021" s="222"/>
      <c r="N1021" s="222"/>
      <c r="R1021" s="223"/>
    </row>
    <row r="1022" spans="1:18" s="191" customFormat="1">
      <c r="A1022" s="221"/>
      <c r="B1022" s="221"/>
      <c r="C1022" s="221"/>
      <c r="D1022" s="222"/>
      <c r="E1022" s="222"/>
      <c r="F1022" s="222"/>
      <c r="G1022" s="222"/>
      <c r="H1022" s="222"/>
      <c r="I1022" s="222"/>
      <c r="J1022" s="222"/>
      <c r="K1022" s="222"/>
      <c r="L1022" s="222"/>
      <c r="M1022" s="222"/>
      <c r="N1022" s="222"/>
      <c r="R1022" s="223"/>
    </row>
    <row r="1023" spans="1:18" s="191" customFormat="1">
      <c r="A1023" s="221"/>
      <c r="B1023" s="221"/>
      <c r="C1023" s="221"/>
      <c r="D1023" s="222"/>
      <c r="E1023" s="222"/>
      <c r="F1023" s="222"/>
      <c r="G1023" s="222"/>
      <c r="H1023" s="222"/>
      <c r="I1023" s="222"/>
      <c r="J1023" s="222"/>
      <c r="K1023" s="222"/>
      <c r="L1023" s="222"/>
      <c r="M1023" s="222"/>
      <c r="N1023" s="222"/>
      <c r="R1023" s="223"/>
    </row>
    <row r="1024" spans="1:18" s="191" customFormat="1">
      <c r="A1024" s="221"/>
      <c r="B1024" s="221"/>
      <c r="C1024" s="221"/>
      <c r="D1024" s="222"/>
      <c r="E1024" s="222"/>
      <c r="F1024" s="222"/>
      <c r="G1024" s="222"/>
      <c r="H1024" s="222"/>
      <c r="I1024" s="222"/>
      <c r="J1024" s="222"/>
      <c r="K1024" s="222"/>
      <c r="L1024" s="222"/>
      <c r="M1024" s="222"/>
      <c r="N1024" s="222"/>
      <c r="R1024" s="223"/>
    </row>
    <row r="1025" spans="1:18" s="191" customFormat="1">
      <c r="A1025" s="221"/>
      <c r="B1025" s="221"/>
      <c r="C1025" s="221"/>
      <c r="D1025" s="222"/>
      <c r="E1025" s="222"/>
      <c r="F1025" s="222"/>
      <c r="G1025" s="222"/>
      <c r="H1025" s="222"/>
      <c r="I1025" s="222"/>
      <c r="J1025" s="222"/>
      <c r="K1025" s="222"/>
      <c r="L1025" s="222"/>
      <c r="M1025" s="222"/>
      <c r="N1025" s="222"/>
      <c r="R1025" s="223"/>
    </row>
    <row r="1026" spans="1:18" s="191" customFormat="1">
      <c r="A1026" s="221"/>
      <c r="B1026" s="221"/>
      <c r="C1026" s="221"/>
      <c r="D1026" s="222"/>
      <c r="E1026" s="222"/>
      <c r="F1026" s="222"/>
      <c r="G1026" s="222"/>
      <c r="H1026" s="222"/>
      <c r="I1026" s="222"/>
      <c r="J1026" s="222"/>
      <c r="K1026" s="222"/>
      <c r="L1026" s="222"/>
      <c r="M1026" s="222"/>
      <c r="N1026" s="222"/>
      <c r="R1026" s="223"/>
    </row>
    <row r="1027" spans="1:18" s="191" customFormat="1">
      <c r="A1027" s="221"/>
      <c r="B1027" s="221"/>
      <c r="C1027" s="221"/>
      <c r="D1027" s="222"/>
      <c r="E1027" s="222"/>
      <c r="F1027" s="222"/>
      <c r="G1027" s="222"/>
      <c r="H1027" s="222"/>
      <c r="I1027" s="222"/>
      <c r="J1027" s="222"/>
      <c r="K1027" s="222"/>
      <c r="L1027" s="222"/>
      <c r="M1027" s="222"/>
      <c r="N1027" s="222"/>
      <c r="R1027" s="223"/>
    </row>
    <row r="1028" spans="1:18" s="191" customFormat="1">
      <c r="A1028" s="221"/>
      <c r="B1028" s="221"/>
      <c r="C1028" s="221"/>
      <c r="D1028" s="222"/>
      <c r="E1028" s="222"/>
      <c r="F1028" s="222"/>
      <c r="G1028" s="222"/>
      <c r="H1028" s="222"/>
      <c r="I1028" s="222"/>
      <c r="J1028" s="222"/>
      <c r="K1028" s="222"/>
      <c r="L1028" s="222"/>
      <c r="M1028" s="222"/>
      <c r="N1028" s="222"/>
      <c r="R1028" s="223"/>
    </row>
    <row r="1029" spans="1:18" s="191" customFormat="1">
      <c r="A1029" s="221"/>
      <c r="B1029" s="221"/>
      <c r="C1029" s="221"/>
      <c r="D1029" s="222"/>
      <c r="E1029" s="222"/>
      <c r="F1029" s="222"/>
      <c r="G1029" s="222"/>
      <c r="H1029" s="222"/>
      <c r="I1029" s="222"/>
      <c r="J1029" s="222"/>
      <c r="K1029" s="222"/>
      <c r="L1029" s="222"/>
      <c r="M1029" s="222"/>
      <c r="N1029" s="222"/>
      <c r="R1029" s="223"/>
    </row>
    <row r="1030" spans="1:18" s="191" customFormat="1">
      <c r="A1030" s="221"/>
      <c r="B1030" s="221"/>
      <c r="C1030" s="221"/>
      <c r="D1030" s="222"/>
      <c r="E1030" s="222"/>
      <c r="F1030" s="222"/>
      <c r="G1030" s="222"/>
      <c r="H1030" s="222"/>
      <c r="I1030" s="222"/>
      <c r="J1030" s="222"/>
      <c r="K1030" s="222"/>
      <c r="L1030" s="222"/>
      <c r="M1030" s="222"/>
      <c r="N1030" s="222"/>
      <c r="R1030" s="223"/>
    </row>
    <row r="1031" spans="1:18" s="191" customFormat="1">
      <c r="A1031" s="221"/>
      <c r="B1031" s="221"/>
      <c r="C1031" s="221"/>
      <c r="D1031" s="222"/>
      <c r="E1031" s="222"/>
      <c r="F1031" s="222"/>
      <c r="G1031" s="222"/>
      <c r="H1031" s="222"/>
      <c r="I1031" s="222"/>
      <c r="J1031" s="222"/>
      <c r="K1031" s="222"/>
      <c r="L1031" s="222"/>
      <c r="M1031" s="222"/>
      <c r="N1031" s="222"/>
      <c r="R1031" s="223"/>
    </row>
    <row r="1032" spans="1:18" s="191" customFormat="1">
      <c r="A1032" s="221"/>
      <c r="B1032" s="221"/>
      <c r="C1032" s="221"/>
      <c r="D1032" s="222"/>
      <c r="E1032" s="222"/>
      <c r="F1032" s="222"/>
      <c r="G1032" s="222"/>
      <c r="H1032" s="222"/>
      <c r="I1032" s="222"/>
      <c r="J1032" s="222"/>
      <c r="K1032" s="222"/>
      <c r="L1032" s="222"/>
      <c r="M1032" s="222"/>
      <c r="N1032" s="222"/>
      <c r="R1032" s="223"/>
    </row>
    <row r="1033" spans="1:18" s="191" customFormat="1">
      <c r="A1033" s="221"/>
      <c r="B1033" s="221"/>
      <c r="C1033" s="221"/>
      <c r="D1033" s="222"/>
      <c r="E1033" s="222"/>
      <c r="F1033" s="222"/>
      <c r="G1033" s="222"/>
      <c r="H1033" s="222"/>
      <c r="I1033" s="222"/>
      <c r="J1033" s="222"/>
      <c r="K1033" s="222"/>
      <c r="L1033" s="222"/>
      <c r="M1033" s="222"/>
      <c r="N1033" s="222"/>
      <c r="R1033" s="223"/>
    </row>
    <row r="1034" spans="1:18" s="191" customFormat="1">
      <c r="A1034" s="221"/>
      <c r="B1034" s="221"/>
      <c r="C1034" s="221"/>
      <c r="D1034" s="222"/>
      <c r="E1034" s="222"/>
      <c r="F1034" s="222"/>
      <c r="G1034" s="222"/>
      <c r="H1034" s="222"/>
      <c r="I1034" s="222"/>
      <c r="J1034" s="222"/>
      <c r="K1034" s="222"/>
      <c r="L1034" s="222"/>
      <c r="M1034" s="222"/>
      <c r="N1034" s="222"/>
      <c r="R1034" s="223"/>
    </row>
    <row r="1035" spans="1:18" s="191" customFormat="1">
      <c r="A1035" s="221"/>
      <c r="B1035" s="221"/>
      <c r="C1035" s="221"/>
      <c r="D1035" s="222"/>
      <c r="E1035" s="222"/>
      <c r="F1035" s="222"/>
      <c r="G1035" s="222"/>
      <c r="H1035" s="222"/>
      <c r="I1035" s="222"/>
      <c r="J1035" s="222"/>
      <c r="K1035" s="222"/>
      <c r="L1035" s="222"/>
      <c r="M1035" s="222"/>
      <c r="N1035" s="222"/>
      <c r="R1035" s="223"/>
    </row>
    <row r="1036" spans="1:18" s="191" customFormat="1">
      <c r="A1036" s="221"/>
      <c r="B1036" s="221"/>
      <c r="C1036" s="221"/>
      <c r="D1036" s="222"/>
      <c r="E1036" s="222"/>
      <c r="F1036" s="222"/>
      <c r="G1036" s="222"/>
      <c r="H1036" s="222"/>
      <c r="I1036" s="222"/>
      <c r="J1036" s="222"/>
      <c r="K1036" s="222"/>
      <c r="L1036" s="222"/>
      <c r="M1036" s="222"/>
      <c r="N1036" s="222"/>
      <c r="R1036" s="223"/>
    </row>
    <row r="1037" spans="1:18" s="191" customFormat="1">
      <c r="A1037" s="221"/>
      <c r="B1037" s="221"/>
      <c r="C1037" s="221"/>
      <c r="D1037" s="222"/>
      <c r="E1037" s="222"/>
      <c r="F1037" s="222"/>
      <c r="G1037" s="222"/>
      <c r="H1037" s="222"/>
      <c r="I1037" s="222"/>
      <c r="J1037" s="222"/>
      <c r="K1037" s="222"/>
      <c r="L1037" s="222"/>
      <c r="M1037" s="222"/>
      <c r="N1037" s="222"/>
      <c r="R1037" s="223"/>
    </row>
    <row r="1038" spans="1:18" s="191" customFormat="1">
      <c r="A1038" s="221"/>
      <c r="B1038" s="221"/>
      <c r="C1038" s="221"/>
      <c r="D1038" s="222"/>
      <c r="E1038" s="222"/>
      <c r="F1038" s="222"/>
      <c r="G1038" s="222"/>
      <c r="H1038" s="222"/>
      <c r="I1038" s="222"/>
      <c r="J1038" s="222"/>
      <c r="K1038" s="222"/>
      <c r="L1038" s="222"/>
      <c r="M1038" s="222"/>
      <c r="N1038" s="222"/>
      <c r="R1038" s="223"/>
    </row>
    <row r="1039" spans="1:18" s="191" customFormat="1">
      <c r="A1039" s="221"/>
      <c r="B1039" s="221"/>
      <c r="C1039" s="221"/>
      <c r="D1039" s="222"/>
      <c r="E1039" s="222"/>
      <c r="F1039" s="222"/>
      <c r="G1039" s="222"/>
      <c r="H1039" s="222"/>
      <c r="I1039" s="222"/>
      <c r="J1039" s="222"/>
      <c r="K1039" s="222"/>
      <c r="L1039" s="222"/>
      <c r="M1039" s="222"/>
      <c r="N1039" s="222"/>
      <c r="R1039" s="223"/>
    </row>
    <row r="1040" spans="1:18" s="191" customFormat="1">
      <c r="A1040" s="221"/>
      <c r="B1040" s="221"/>
      <c r="C1040" s="221"/>
      <c r="D1040" s="222"/>
      <c r="E1040" s="222"/>
      <c r="F1040" s="222"/>
      <c r="G1040" s="222"/>
      <c r="H1040" s="222"/>
      <c r="I1040" s="222"/>
      <c r="J1040" s="222"/>
      <c r="K1040" s="222"/>
      <c r="L1040" s="222"/>
      <c r="M1040" s="222"/>
      <c r="N1040" s="222"/>
      <c r="R1040" s="223"/>
    </row>
    <row r="1041" spans="1:18" s="191" customFormat="1">
      <c r="A1041" s="221"/>
      <c r="B1041" s="221"/>
      <c r="C1041" s="221"/>
      <c r="D1041" s="222"/>
      <c r="E1041" s="222"/>
      <c r="F1041" s="222"/>
      <c r="G1041" s="222"/>
      <c r="H1041" s="222"/>
      <c r="I1041" s="222"/>
      <c r="J1041" s="222"/>
      <c r="K1041" s="222"/>
      <c r="L1041" s="222"/>
      <c r="M1041" s="222"/>
      <c r="N1041" s="222"/>
      <c r="R1041" s="223"/>
    </row>
    <row r="1042" spans="1:18" s="191" customFormat="1">
      <c r="A1042" s="221"/>
      <c r="B1042" s="221"/>
      <c r="C1042" s="221"/>
      <c r="D1042" s="222"/>
      <c r="E1042" s="222"/>
      <c r="F1042" s="222"/>
      <c r="G1042" s="222"/>
      <c r="H1042" s="222"/>
      <c r="I1042" s="222"/>
      <c r="J1042" s="222"/>
      <c r="K1042" s="222"/>
      <c r="L1042" s="222"/>
      <c r="M1042" s="222"/>
      <c r="N1042" s="222"/>
      <c r="R1042" s="223"/>
    </row>
    <row r="1043" spans="1:18" s="191" customFormat="1">
      <c r="A1043" s="221"/>
      <c r="B1043" s="221"/>
      <c r="C1043" s="221"/>
      <c r="D1043" s="222"/>
      <c r="E1043" s="222"/>
      <c r="F1043" s="222"/>
      <c r="G1043" s="222"/>
      <c r="H1043" s="222"/>
      <c r="I1043" s="222"/>
      <c r="J1043" s="222"/>
      <c r="K1043" s="222"/>
      <c r="L1043" s="222"/>
      <c r="M1043" s="222"/>
      <c r="N1043" s="222"/>
      <c r="R1043" s="223"/>
    </row>
    <row r="1044" spans="1:18" s="191" customFormat="1">
      <c r="A1044" s="221"/>
      <c r="B1044" s="221"/>
      <c r="C1044" s="221"/>
      <c r="D1044" s="222"/>
      <c r="E1044" s="222"/>
      <c r="F1044" s="222"/>
      <c r="G1044" s="222"/>
      <c r="H1044" s="222"/>
      <c r="I1044" s="222"/>
      <c r="J1044" s="222"/>
      <c r="K1044" s="222"/>
      <c r="L1044" s="222"/>
      <c r="M1044" s="222"/>
      <c r="N1044" s="222"/>
      <c r="R1044" s="223"/>
    </row>
    <row r="1045" spans="1:18" s="191" customFormat="1">
      <c r="A1045" s="221"/>
      <c r="B1045" s="221"/>
      <c r="C1045" s="221"/>
      <c r="D1045" s="222"/>
      <c r="E1045" s="222"/>
      <c r="F1045" s="222"/>
      <c r="G1045" s="222"/>
      <c r="H1045" s="222"/>
      <c r="I1045" s="222"/>
      <c r="J1045" s="222"/>
      <c r="K1045" s="222"/>
      <c r="L1045" s="222"/>
      <c r="M1045" s="222"/>
      <c r="N1045" s="222"/>
      <c r="R1045" s="223"/>
    </row>
    <row r="1046" spans="1:18" s="191" customFormat="1">
      <c r="A1046" s="221"/>
      <c r="B1046" s="221"/>
      <c r="C1046" s="221"/>
      <c r="D1046" s="222"/>
      <c r="E1046" s="222"/>
      <c r="F1046" s="222"/>
      <c r="G1046" s="222"/>
      <c r="H1046" s="222"/>
      <c r="I1046" s="222"/>
      <c r="J1046" s="222"/>
      <c r="K1046" s="222"/>
      <c r="L1046" s="222"/>
      <c r="M1046" s="222"/>
      <c r="N1046" s="222"/>
      <c r="R1046" s="223"/>
    </row>
    <row r="1047" spans="1:18" s="191" customFormat="1">
      <c r="A1047" s="221"/>
      <c r="B1047" s="221"/>
      <c r="C1047" s="221"/>
      <c r="D1047" s="222"/>
      <c r="E1047" s="222"/>
      <c r="F1047" s="222"/>
      <c r="G1047" s="222"/>
      <c r="H1047" s="222"/>
      <c r="I1047" s="222"/>
      <c r="J1047" s="222"/>
      <c r="K1047" s="222"/>
      <c r="L1047" s="222"/>
      <c r="M1047" s="222"/>
      <c r="N1047" s="222"/>
      <c r="R1047" s="223"/>
    </row>
    <row r="1048" spans="1:18" s="191" customFormat="1">
      <c r="A1048" s="221"/>
      <c r="B1048" s="221"/>
      <c r="C1048" s="221"/>
      <c r="D1048" s="222"/>
      <c r="E1048" s="222"/>
      <c r="F1048" s="222"/>
      <c r="G1048" s="222"/>
      <c r="H1048" s="222"/>
      <c r="I1048" s="222"/>
      <c r="J1048" s="222"/>
      <c r="K1048" s="222"/>
      <c r="L1048" s="222"/>
      <c r="M1048" s="222"/>
      <c r="N1048" s="222"/>
      <c r="R1048" s="223"/>
    </row>
    <row r="1049" spans="1:18" s="191" customFormat="1">
      <c r="A1049" s="221"/>
      <c r="B1049" s="221"/>
      <c r="C1049" s="221"/>
      <c r="D1049" s="222"/>
      <c r="E1049" s="222"/>
      <c r="F1049" s="222"/>
      <c r="G1049" s="222"/>
      <c r="H1049" s="222"/>
      <c r="I1049" s="222"/>
      <c r="J1049" s="222"/>
      <c r="K1049" s="222"/>
      <c r="L1049" s="222"/>
      <c r="M1049" s="222"/>
      <c r="N1049" s="222"/>
      <c r="R1049" s="223"/>
    </row>
    <row r="1050" spans="1:18" s="191" customFormat="1">
      <c r="A1050" s="221"/>
      <c r="B1050" s="221"/>
      <c r="C1050" s="221"/>
      <c r="D1050" s="222"/>
      <c r="E1050" s="222"/>
      <c r="F1050" s="222"/>
      <c r="G1050" s="222"/>
      <c r="H1050" s="222"/>
      <c r="I1050" s="222"/>
      <c r="J1050" s="222"/>
      <c r="K1050" s="222"/>
      <c r="L1050" s="222"/>
      <c r="M1050" s="222"/>
      <c r="N1050" s="222"/>
      <c r="R1050" s="223"/>
    </row>
    <row r="1051" spans="1:18" s="191" customFormat="1">
      <c r="A1051" s="221"/>
      <c r="B1051" s="221"/>
      <c r="C1051" s="221"/>
      <c r="D1051" s="222"/>
      <c r="E1051" s="222"/>
      <c r="F1051" s="222"/>
      <c r="G1051" s="222"/>
      <c r="H1051" s="222"/>
      <c r="I1051" s="222"/>
      <c r="J1051" s="222"/>
      <c r="K1051" s="222"/>
      <c r="L1051" s="222"/>
      <c r="M1051" s="222"/>
      <c r="N1051" s="222"/>
      <c r="R1051" s="223"/>
    </row>
    <row r="1052" spans="1:18" s="191" customFormat="1">
      <c r="A1052" s="221"/>
      <c r="B1052" s="221"/>
      <c r="C1052" s="221"/>
      <c r="D1052" s="222"/>
      <c r="E1052" s="222"/>
      <c r="F1052" s="222"/>
      <c r="G1052" s="222"/>
      <c r="H1052" s="222"/>
      <c r="I1052" s="222"/>
      <c r="J1052" s="222"/>
      <c r="K1052" s="222"/>
      <c r="L1052" s="222"/>
      <c r="M1052" s="222"/>
      <c r="N1052" s="222"/>
      <c r="R1052" s="223"/>
    </row>
    <row r="1053" spans="1:18" s="191" customFormat="1">
      <c r="A1053" s="221"/>
      <c r="B1053" s="221"/>
      <c r="C1053" s="221"/>
      <c r="D1053" s="222"/>
      <c r="E1053" s="222"/>
      <c r="F1053" s="222"/>
      <c r="G1053" s="222"/>
      <c r="H1053" s="222"/>
      <c r="I1053" s="222"/>
      <c r="J1053" s="222"/>
      <c r="K1053" s="222"/>
      <c r="L1053" s="222"/>
      <c r="M1053" s="222"/>
      <c r="N1053" s="222"/>
      <c r="R1053" s="223"/>
    </row>
    <row r="1054" spans="1:18" s="191" customFormat="1">
      <c r="A1054" s="221"/>
      <c r="B1054" s="221"/>
      <c r="C1054" s="221"/>
      <c r="D1054" s="222"/>
      <c r="E1054" s="222"/>
      <c r="F1054" s="222"/>
      <c r="G1054" s="222"/>
      <c r="H1054" s="222"/>
      <c r="I1054" s="222"/>
      <c r="J1054" s="222"/>
      <c r="K1054" s="222"/>
      <c r="L1054" s="222"/>
      <c r="M1054" s="222"/>
      <c r="N1054" s="222"/>
      <c r="R1054" s="223"/>
    </row>
    <row r="1055" spans="1:18" s="191" customFormat="1">
      <c r="A1055" s="221"/>
      <c r="B1055" s="221"/>
      <c r="C1055" s="221"/>
      <c r="D1055" s="222"/>
      <c r="E1055" s="222"/>
      <c r="F1055" s="222"/>
      <c r="G1055" s="222"/>
      <c r="H1055" s="222"/>
      <c r="I1055" s="222"/>
      <c r="J1055" s="222"/>
      <c r="K1055" s="222"/>
      <c r="L1055" s="222"/>
      <c r="M1055" s="222"/>
      <c r="N1055" s="222"/>
      <c r="R1055" s="223"/>
    </row>
    <row r="1056" spans="1:18" s="191" customFormat="1">
      <c r="A1056" s="221"/>
      <c r="B1056" s="221"/>
      <c r="C1056" s="221"/>
      <c r="D1056" s="222"/>
      <c r="E1056" s="222"/>
      <c r="F1056" s="222"/>
      <c r="G1056" s="222"/>
      <c r="H1056" s="222"/>
      <c r="I1056" s="222"/>
      <c r="J1056" s="222"/>
      <c r="K1056" s="222"/>
      <c r="L1056" s="222"/>
      <c r="M1056" s="222"/>
      <c r="N1056" s="222"/>
      <c r="R1056" s="223"/>
    </row>
    <row r="1057" spans="1:18" s="191" customFormat="1">
      <c r="A1057" s="221"/>
      <c r="B1057" s="221"/>
      <c r="C1057" s="221"/>
      <c r="D1057" s="222"/>
      <c r="E1057" s="222"/>
      <c r="F1057" s="222"/>
      <c r="G1057" s="222"/>
      <c r="H1057" s="222"/>
      <c r="I1057" s="222"/>
      <c r="J1057" s="222"/>
      <c r="K1057" s="222"/>
      <c r="L1057" s="222"/>
      <c r="M1057" s="222"/>
      <c r="N1057" s="222"/>
      <c r="R1057" s="223"/>
    </row>
    <row r="1058" spans="1:18" s="191" customFormat="1">
      <c r="A1058" s="221"/>
      <c r="B1058" s="221"/>
      <c r="C1058" s="221"/>
      <c r="D1058" s="222"/>
      <c r="E1058" s="222"/>
      <c r="F1058" s="222"/>
      <c r="G1058" s="222"/>
      <c r="H1058" s="222"/>
      <c r="I1058" s="222"/>
      <c r="J1058" s="222"/>
      <c r="K1058" s="222"/>
      <c r="L1058" s="222"/>
      <c r="M1058" s="222"/>
      <c r="N1058" s="222"/>
      <c r="R1058" s="223"/>
    </row>
    <row r="1059" spans="1:18" s="191" customFormat="1">
      <c r="A1059" s="221"/>
      <c r="B1059" s="221"/>
      <c r="C1059" s="221"/>
      <c r="D1059" s="222"/>
      <c r="E1059" s="222"/>
      <c r="F1059" s="222"/>
      <c r="G1059" s="222"/>
      <c r="H1059" s="222"/>
      <c r="I1059" s="222"/>
      <c r="J1059" s="222"/>
      <c r="K1059" s="222"/>
      <c r="L1059" s="222"/>
      <c r="M1059" s="222"/>
      <c r="N1059" s="222"/>
      <c r="R1059" s="223"/>
    </row>
    <row r="1060" spans="1:18" s="191" customFormat="1">
      <c r="A1060" s="221"/>
      <c r="B1060" s="221"/>
      <c r="C1060" s="221"/>
      <c r="D1060" s="222"/>
      <c r="E1060" s="222"/>
      <c r="F1060" s="222"/>
      <c r="G1060" s="222"/>
      <c r="H1060" s="222"/>
      <c r="I1060" s="222"/>
      <c r="J1060" s="222"/>
      <c r="K1060" s="222"/>
      <c r="L1060" s="222"/>
      <c r="M1060" s="222"/>
      <c r="N1060" s="222"/>
      <c r="R1060" s="223"/>
    </row>
    <row r="1061" spans="1:18" s="191" customFormat="1">
      <c r="A1061" s="221"/>
      <c r="B1061" s="221"/>
      <c r="C1061" s="221"/>
      <c r="D1061" s="222"/>
      <c r="E1061" s="222"/>
      <c r="F1061" s="222"/>
      <c r="G1061" s="222"/>
      <c r="H1061" s="222"/>
      <c r="I1061" s="222"/>
      <c r="J1061" s="222"/>
      <c r="K1061" s="222"/>
      <c r="L1061" s="222"/>
      <c r="M1061" s="222"/>
      <c r="N1061" s="222"/>
      <c r="R1061" s="223"/>
    </row>
    <row r="1062" spans="1:18" s="191" customFormat="1">
      <c r="A1062" s="221"/>
      <c r="B1062" s="221"/>
      <c r="C1062" s="221"/>
      <c r="D1062" s="222"/>
      <c r="E1062" s="222"/>
      <c r="F1062" s="222"/>
      <c r="G1062" s="222"/>
      <c r="H1062" s="222"/>
      <c r="I1062" s="222"/>
      <c r="J1062" s="222"/>
      <c r="K1062" s="222"/>
      <c r="L1062" s="222"/>
      <c r="M1062" s="222"/>
      <c r="N1062" s="222"/>
      <c r="R1062" s="223"/>
    </row>
    <row r="1063" spans="1:18" s="191" customFormat="1">
      <c r="A1063" s="221"/>
      <c r="B1063" s="221"/>
      <c r="C1063" s="221"/>
      <c r="D1063" s="222"/>
      <c r="E1063" s="222"/>
      <c r="F1063" s="222"/>
      <c r="G1063" s="222"/>
      <c r="H1063" s="222"/>
      <c r="I1063" s="222"/>
      <c r="J1063" s="222"/>
      <c r="K1063" s="222"/>
      <c r="L1063" s="222"/>
      <c r="M1063" s="222"/>
      <c r="N1063" s="222"/>
      <c r="R1063" s="223"/>
    </row>
    <row r="1064" spans="1:18" s="191" customFormat="1">
      <c r="A1064" s="221"/>
      <c r="B1064" s="221"/>
      <c r="C1064" s="221"/>
      <c r="D1064" s="222"/>
      <c r="E1064" s="222"/>
      <c r="F1064" s="222"/>
      <c r="G1064" s="222"/>
      <c r="H1064" s="222"/>
      <c r="I1064" s="222"/>
      <c r="J1064" s="222"/>
      <c r="K1064" s="222"/>
      <c r="L1064" s="222"/>
      <c r="M1064" s="222"/>
      <c r="N1064" s="222"/>
      <c r="R1064" s="223"/>
    </row>
    <row r="1065" spans="1:18" s="191" customFormat="1">
      <c r="A1065" s="221"/>
      <c r="B1065" s="221"/>
      <c r="C1065" s="221"/>
      <c r="D1065" s="222"/>
      <c r="E1065" s="222"/>
      <c r="F1065" s="222"/>
      <c r="G1065" s="222"/>
      <c r="H1065" s="222"/>
      <c r="I1065" s="222"/>
      <c r="J1065" s="222"/>
      <c r="K1065" s="222"/>
      <c r="L1065" s="222"/>
      <c r="M1065" s="222"/>
      <c r="N1065" s="222"/>
      <c r="R1065" s="223"/>
    </row>
    <row r="1066" spans="1:18" s="191" customFormat="1">
      <c r="A1066" s="221"/>
      <c r="B1066" s="221"/>
      <c r="C1066" s="221"/>
      <c r="D1066" s="222"/>
      <c r="E1066" s="222"/>
      <c r="F1066" s="222"/>
      <c r="G1066" s="222"/>
      <c r="H1066" s="222"/>
      <c r="I1066" s="222"/>
      <c r="J1066" s="222"/>
      <c r="K1066" s="222"/>
      <c r="L1066" s="222"/>
      <c r="M1066" s="222"/>
      <c r="N1066" s="222"/>
      <c r="R1066" s="223"/>
    </row>
    <row r="1067" spans="1:18" s="191" customFormat="1">
      <c r="A1067" s="221"/>
      <c r="B1067" s="221"/>
      <c r="C1067" s="221"/>
      <c r="D1067" s="222"/>
      <c r="E1067" s="222"/>
      <c r="F1067" s="222"/>
      <c r="G1067" s="222"/>
      <c r="H1067" s="222"/>
      <c r="I1067" s="222"/>
      <c r="J1067" s="222"/>
      <c r="K1067" s="222"/>
      <c r="L1067" s="222"/>
      <c r="M1067" s="222"/>
      <c r="N1067" s="222"/>
      <c r="R1067" s="223"/>
    </row>
    <row r="1068" spans="1:18" s="191" customFormat="1">
      <c r="A1068" s="221"/>
      <c r="B1068" s="221"/>
      <c r="C1068" s="221"/>
      <c r="D1068" s="222"/>
      <c r="E1068" s="222"/>
      <c r="F1068" s="222"/>
      <c r="G1068" s="222"/>
      <c r="H1068" s="222"/>
      <c r="I1068" s="222"/>
      <c r="J1068" s="222"/>
      <c r="K1068" s="222"/>
      <c r="L1068" s="222"/>
      <c r="M1068" s="222"/>
      <c r="N1068" s="222"/>
      <c r="R1068" s="223"/>
    </row>
    <row r="1069" spans="1:18" s="191" customFormat="1">
      <c r="A1069" s="221"/>
      <c r="B1069" s="221"/>
      <c r="C1069" s="221"/>
      <c r="D1069" s="222"/>
      <c r="E1069" s="222"/>
      <c r="F1069" s="222"/>
      <c r="G1069" s="222"/>
      <c r="H1069" s="222"/>
      <c r="I1069" s="222"/>
      <c r="J1069" s="222"/>
      <c r="K1069" s="222"/>
      <c r="L1069" s="222"/>
      <c r="M1069" s="222"/>
      <c r="N1069" s="222"/>
      <c r="R1069" s="223"/>
    </row>
    <row r="1070" spans="1:18" s="191" customFormat="1">
      <c r="A1070" s="221"/>
      <c r="B1070" s="221"/>
      <c r="C1070" s="221"/>
      <c r="D1070" s="222"/>
      <c r="E1070" s="222"/>
      <c r="F1070" s="222"/>
      <c r="G1070" s="222"/>
      <c r="H1070" s="222"/>
      <c r="I1070" s="222"/>
      <c r="J1070" s="222"/>
      <c r="K1070" s="222"/>
      <c r="L1070" s="222"/>
      <c r="M1070" s="222"/>
      <c r="N1070" s="222"/>
      <c r="R1070" s="223"/>
    </row>
    <row r="1071" spans="1:18" s="191" customFormat="1">
      <c r="A1071" s="221"/>
      <c r="B1071" s="221"/>
      <c r="C1071" s="221"/>
      <c r="D1071" s="222"/>
      <c r="E1071" s="222"/>
      <c r="F1071" s="222"/>
      <c r="G1071" s="222"/>
      <c r="H1071" s="222"/>
      <c r="I1071" s="222"/>
      <c r="J1071" s="222"/>
      <c r="K1071" s="222"/>
      <c r="L1071" s="222"/>
      <c r="M1071" s="222"/>
      <c r="N1071" s="222"/>
      <c r="R1071" s="223"/>
    </row>
    <row r="1072" spans="1:18" s="191" customFormat="1">
      <c r="A1072" s="221"/>
      <c r="B1072" s="221"/>
      <c r="C1072" s="221"/>
      <c r="D1072" s="222"/>
      <c r="E1072" s="222"/>
      <c r="F1072" s="222"/>
      <c r="G1072" s="222"/>
      <c r="H1072" s="222"/>
      <c r="I1072" s="222"/>
      <c r="J1072" s="222"/>
      <c r="K1072" s="222"/>
      <c r="L1072" s="222"/>
      <c r="M1072" s="222"/>
      <c r="N1072" s="222"/>
      <c r="R1072" s="223"/>
    </row>
    <row r="1073" spans="1:18" s="191" customFormat="1">
      <c r="A1073" s="221"/>
      <c r="B1073" s="221"/>
      <c r="C1073" s="221"/>
      <c r="D1073" s="222"/>
      <c r="E1073" s="222"/>
      <c r="F1073" s="222"/>
      <c r="G1073" s="222"/>
      <c r="H1073" s="222"/>
      <c r="I1073" s="222"/>
      <c r="J1073" s="222"/>
      <c r="K1073" s="222"/>
      <c r="L1073" s="222"/>
      <c r="M1073" s="222"/>
      <c r="N1073" s="222"/>
      <c r="R1073" s="223"/>
    </row>
    <row r="1074" spans="1:18" s="191" customFormat="1">
      <c r="A1074" s="221"/>
      <c r="B1074" s="221"/>
      <c r="C1074" s="221"/>
      <c r="D1074" s="222"/>
      <c r="E1074" s="222"/>
      <c r="F1074" s="222"/>
      <c r="G1074" s="222"/>
      <c r="H1074" s="222"/>
      <c r="I1074" s="222"/>
      <c r="J1074" s="222"/>
      <c r="K1074" s="222"/>
      <c r="L1074" s="222"/>
      <c r="M1074" s="222"/>
      <c r="N1074" s="222"/>
      <c r="R1074" s="223"/>
    </row>
    <row r="1075" spans="1:18" s="191" customFormat="1">
      <c r="A1075" s="221"/>
      <c r="B1075" s="221"/>
      <c r="C1075" s="221"/>
      <c r="D1075" s="222"/>
      <c r="E1075" s="222"/>
      <c r="F1075" s="222"/>
      <c r="G1075" s="222"/>
      <c r="H1075" s="222"/>
      <c r="I1075" s="222"/>
      <c r="J1075" s="222"/>
      <c r="K1075" s="222"/>
      <c r="L1075" s="222"/>
      <c r="M1075" s="222"/>
      <c r="N1075" s="222"/>
      <c r="R1075" s="223"/>
    </row>
    <row r="1076" spans="1:18" s="191" customFormat="1">
      <c r="A1076" s="221"/>
      <c r="B1076" s="221"/>
      <c r="C1076" s="221"/>
      <c r="D1076" s="222"/>
      <c r="E1076" s="222"/>
      <c r="F1076" s="222"/>
      <c r="G1076" s="222"/>
      <c r="H1076" s="222"/>
      <c r="I1076" s="222"/>
      <c r="J1076" s="222"/>
      <c r="K1076" s="222"/>
      <c r="L1076" s="222"/>
      <c r="M1076" s="222"/>
      <c r="N1076" s="222"/>
      <c r="R1076" s="223"/>
    </row>
    <row r="1077" spans="1:18" s="191" customFormat="1">
      <c r="A1077" s="221"/>
      <c r="B1077" s="221"/>
      <c r="C1077" s="221"/>
      <c r="D1077" s="222"/>
      <c r="E1077" s="222"/>
      <c r="F1077" s="222"/>
      <c r="G1077" s="222"/>
      <c r="H1077" s="222"/>
      <c r="I1077" s="222"/>
      <c r="J1077" s="222"/>
      <c r="K1077" s="222"/>
      <c r="L1077" s="222"/>
      <c r="M1077" s="222"/>
      <c r="N1077" s="222"/>
      <c r="R1077" s="223"/>
    </row>
    <row r="1078" spans="1:18" s="191" customFormat="1">
      <c r="A1078" s="221"/>
      <c r="B1078" s="221"/>
      <c r="C1078" s="221"/>
      <c r="D1078" s="222"/>
      <c r="E1078" s="222"/>
      <c r="F1078" s="222"/>
      <c r="G1078" s="222"/>
      <c r="H1078" s="222"/>
      <c r="I1078" s="222"/>
      <c r="J1078" s="222"/>
      <c r="K1078" s="222"/>
      <c r="L1078" s="222"/>
      <c r="M1078" s="222"/>
      <c r="N1078" s="222"/>
      <c r="R1078" s="223"/>
    </row>
    <row r="1079" spans="1:18" s="191" customFormat="1">
      <c r="A1079" s="221"/>
      <c r="B1079" s="221"/>
      <c r="C1079" s="221"/>
      <c r="D1079" s="222"/>
      <c r="E1079" s="222"/>
      <c r="F1079" s="222"/>
      <c r="G1079" s="222"/>
      <c r="H1079" s="222"/>
      <c r="I1079" s="222"/>
      <c r="J1079" s="222"/>
      <c r="K1079" s="222"/>
      <c r="L1079" s="222"/>
      <c r="M1079" s="222"/>
      <c r="N1079" s="222"/>
      <c r="R1079" s="223"/>
    </row>
    <row r="1080" spans="1:18" s="191" customFormat="1">
      <c r="A1080" s="221"/>
      <c r="B1080" s="221"/>
      <c r="C1080" s="221"/>
      <c r="D1080" s="222"/>
      <c r="E1080" s="222"/>
      <c r="F1080" s="222"/>
      <c r="G1080" s="222"/>
      <c r="H1080" s="222"/>
      <c r="I1080" s="222"/>
      <c r="J1080" s="222"/>
      <c r="K1080" s="222"/>
      <c r="L1080" s="222"/>
      <c r="M1080" s="222"/>
      <c r="N1080" s="222"/>
      <c r="R1080" s="223"/>
    </row>
    <row r="1081" spans="1:18" s="191" customFormat="1">
      <c r="A1081" s="221"/>
      <c r="B1081" s="221"/>
      <c r="C1081" s="221"/>
      <c r="D1081" s="222"/>
      <c r="E1081" s="222"/>
      <c r="F1081" s="222"/>
      <c r="G1081" s="222"/>
      <c r="H1081" s="222"/>
      <c r="I1081" s="222"/>
      <c r="J1081" s="222"/>
      <c r="K1081" s="222"/>
      <c r="L1081" s="222"/>
      <c r="M1081" s="222"/>
      <c r="N1081" s="222"/>
      <c r="R1081" s="223"/>
    </row>
    <row r="1082" spans="1:18" s="191" customFormat="1">
      <c r="A1082" s="221"/>
      <c r="B1082" s="221"/>
      <c r="C1082" s="221"/>
      <c r="D1082" s="222"/>
      <c r="E1082" s="222"/>
      <c r="F1082" s="222"/>
      <c r="G1082" s="222"/>
      <c r="H1082" s="222"/>
      <c r="I1082" s="222"/>
      <c r="J1082" s="222"/>
      <c r="K1082" s="222"/>
      <c r="L1082" s="222"/>
      <c r="M1082" s="222"/>
      <c r="N1082" s="222"/>
      <c r="R1082" s="223"/>
    </row>
    <row r="1083" spans="1:18" s="191" customFormat="1">
      <c r="A1083" s="221"/>
      <c r="B1083" s="221"/>
      <c r="C1083" s="221"/>
      <c r="D1083" s="222"/>
      <c r="E1083" s="222"/>
      <c r="F1083" s="222"/>
      <c r="G1083" s="222"/>
      <c r="H1083" s="222"/>
      <c r="I1083" s="222"/>
      <c r="J1083" s="222"/>
      <c r="K1083" s="222"/>
      <c r="L1083" s="222"/>
      <c r="M1083" s="222"/>
      <c r="N1083" s="222"/>
      <c r="R1083" s="223"/>
    </row>
    <row r="1084" spans="1:18" s="191" customFormat="1">
      <c r="A1084" s="221"/>
      <c r="B1084" s="221"/>
      <c r="C1084" s="221"/>
      <c r="D1084" s="222"/>
      <c r="E1084" s="222"/>
      <c r="F1084" s="222"/>
      <c r="G1084" s="222"/>
      <c r="H1084" s="222"/>
      <c r="I1084" s="222"/>
      <c r="J1084" s="222"/>
      <c r="K1084" s="222"/>
      <c r="L1084" s="222"/>
      <c r="M1084" s="222"/>
      <c r="N1084" s="222"/>
      <c r="R1084" s="223"/>
    </row>
    <row r="1085" spans="1:18" s="191" customFormat="1">
      <c r="A1085" s="221"/>
      <c r="B1085" s="221"/>
      <c r="C1085" s="221"/>
      <c r="D1085" s="222"/>
      <c r="E1085" s="222"/>
      <c r="F1085" s="222"/>
      <c r="G1085" s="222"/>
      <c r="H1085" s="222"/>
      <c r="I1085" s="222"/>
      <c r="J1085" s="222"/>
      <c r="K1085" s="222"/>
      <c r="L1085" s="222"/>
      <c r="M1085" s="222"/>
      <c r="N1085" s="222"/>
      <c r="R1085" s="223"/>
    </row>
    <row r="1086" spans="1:18" s="191" customFormat="1">
      <c r="A1086" s="221"/>
      <c r="B1086" s="221"/>
      <c r="C1086" s="221"/>
      <c r="D1086" s="222"/>
      <c r="E1086" s="222"/>
      <c r="F1086" s="222"/>
      <c r="G1086" s="222"/>
      <c r="H1086" s="222"/>
      <c r="I1086" s="222"/>
      <c r="J1086" s="222"/>
      <c r="K1086" s="222"/>
      <c r="L1086" s="222"/>
      <c r="M1086" s="222"/>
      <c r="N1086" s="222"/>
      <c r="R1086" s="223"/>
    </row>
    <row r="1087" spans="1:18" s="191" customFormat="1">
      <c r="A1087" s="221"/>
      <c r="B1087" s="221"/>
      <c r="C1087" s="221"/>
      <c r="D1087" s="222"/>
      <c r="E1087" s="222"/>
      <c r="F1087" s="222"/>
      <c r="G1087" s="222"/>
      <c r="H1087" s="222"/>
      <c r="I1087" s="222"/>
      <c r="J1087" s="222"/>
      <c r="K1087" s="222"/>
      <c r="L1087" s="222"/>
      <c r="M1087" s="222"/>
      <c r="N1087" s="222"/>
      <c r="R1087" s="223"/>
    </row>
    <row r="1088" spans="1:18" s="191" customFormat="1">
      <c r="A1088" s="221"/>
      <c r="B1088" s="221"/>
      <c r="C1088" s="221"/>
      <c r="D1088" s="222"/>
      <c r="E1088" s="222"/>
      <c r="F1088" s="222"/>
      <c r="G1088" s="222"/>
      <c r="H1088" s="222"/>
      <c r="I1088" s="222"/>
      <c r="J1088" s="222"/>
      <c r="K1088" s="222"/>
      <c r="L1088" s="222"/>
      <c r="M1088" s="222"/>
      <c r="N1088" s="222"/>
      <c r="R1088" s="223"/>
    </row>
    <row r="1089" spans="1:18" s="191" customFormat="1">
      <c r="A1089" s="221"/>
      <c r="B1089" s="221"/>
      <c r="C1089" s="221"/>
      <c r="D1089" s="222"/>
      <c r="E1089" s="222"/>
      <c r="F1089" s="222"/>
      <c r="G1089" s="222"/>
      <c r="H1089" s="222"/>
      <c r="I1089" s="222"/>
      <c r="J1089" s="222"/>
      <c r="K1089" s="222"/>
      <c r="L1089" s="222"/>
      <c r="M1089" s="222"/>
      <c r="N1089" s="222"/>
      <c r="R1089" s="223"/>
    </row>
    <row r="1090" spans="1:18" s="191" customFormat="1">
      <c r="A1090" s="221"/>
      <c r="B1090" s="221"/>
      <c r="C1090" s="221"/>
      <c r="D1090" s="222"/>
      <c r="E1090" s="222"/>
      <c r="F1090" s="222"/>
      <c r="G1090" s="222"/>
      <c r="H1090" s="222"/>
      <c r="I1090" s="222"/>
      <c r="J1090" s="222"/>
      <c r="K1090" s="222"/>
      <c r="L1090" s="222"/>
      <c r="M1090" s="222"/>
      <c r="N1090" s="222"/>
      <c r="R1090" s="223"/>
    </row>
    <row r="1091" spans="1:18" s="191" customFormat="1">
      <c r="A1091" s="221"/>
      <c r="B1091" s="221"/>
      <c r="C1091" s="221"/>
      <c r="D1091" s="222"/>
      <c r="E1091" s="222"/>
      <c r="F1091" s="222"/>
      <c r="G1091" s="222"/>
      <c r="H1091" s="222"/>
      <c r="I1091" s="222"/>
      <c r="J1091" s="222"/>
      <c r="K1091" s="222"/>
      <c r="L1091" s="222"/>
      <c r="M1091" s="222"/>
      <c r="N1091" s="222"/>
      <c r="R1091" s="223"/>
    </row>
    <row r="1092" spans="1:18" s="191" customFormat="1">
      <c r="A1092" s="221"/>
      <c r="B1092" s="221"/>
      <c r="C1092" s="221"/>
      <c r="D1092" s="222"/>
      <c r="E1092" s="222"/>
      <c r="F1092" s="222"/>
      <c r="G1092" s="222"/>
      <c r="H1092" s="222"/>
      <c r="I1092" s="222"/>
      <c r="J1092" s="222"/>
      <c r="K1092" s="222"/>
      <c r="L1092" s="222"/>
      <c r="M1092" s="222"/>
      <c r="N1092" s="222"/>
      <c r="R1092" s="223"/>
    </row>
    <row r="1093" spans="1:18" s="191" customFormat="1">
      <c r="A1093" s="221"/>
      <c r="B1093" s="221"/>
      <c r="C1093" s="221"/>
      <c r="D1093" s="222"/>
      <c r="E1093" s="222"/>
      <c r="F1093" s="222"/>
      <c r="G1093" s="222"/>
      <c r="H1093" s="222"/>
      <c r="I1093" s="222"/>
      <c r="J1093" s="222"/>
      <c r="K1093" s="222"/>
      <c r="L1093" s="222"/>
      <c r="M1093" s="222"/>
      <c r="N1093" s="222"/>
      <c r="R1093" s="223"/>
    </row>
    <row r="1094" spans="1:18" s="191" customFormat="1">
      <c r="A1094" s="221"/>
      <c r="B1094" s="221"/>
      <c r="C1094" s="221"/>
      <c r="D1094" s="222"/>
      <c r="E1094" s="222"/>
      <c r="F1094" s="222"/>
      <c r="G1094" s="222"/>
      <c r="H1094" s="222"/>
      <c r="I1094" s="222"/>
      <c r="J1094" s="222"/>
      <c r="K1094" s="222"/>
      <c r="L1094" s="222"/>
      <c r="M1094" s="222"/>
      <c r="N1094" s="222"/>
      <c r="R1094" s="223"/>
    </row>
    <row r="1095" spans="1:18" s="191" customFormat="1">
      <c r="A1095" s="221"/>
      <c r="B1095" s="221"/>
      <c r="C1095" s="221"/>
      <c r="D1095" s="222"/>
      <c r="E1095" s="222"/>
      <c r="F1095" s="222"/>
      <c r="G1095" s="222"/>
      <c r="H1095" s="222"/>
      <c r="I1095" s="222"/>
      <c r="J1095" s="222"/>
      <c r="K1095" s="222"/>
      <c r="L1095" s="222"/>
      <c r="M1095" s="222"/>
      <c r="N1095" s="222"/>
      <c r="R1095" s="223"/>
    </row>
    <row r="1096" spans="1:18" s="191" customFormat="1">
      <c r="A1096" s="221"/>
      <c r="B1096" s="221"/>
      <c r="C1096" s="221"/>
      <c r="D1096" s="222"/>
      <c r="E1096" s="222"/>
      <c r="F1096" s="222"/>
      <c r="G1096" s="222"/>
      <c r="H1096" s="222"/>
      <c r="I1096" s="222"/>
      <c r="J1096" s="222"/>
      <c r="K1096" s="222"/>
      <c r="L1096" s="222"/>
      <c r="M1096" s="222"/>
      <c r="N1096" s="222"/>
      <c r="R1096" s="223"/>
    </row>
    <row r="1097" spans="1:18" s="191" customFormat="1">
      <c r="A1097" s="221"/>
      <c r="B1097" s="221"/>
      <c r="C1097" s="221"/>
      <c r="D1097" s="222"/>
      <c r="E1097" s="222"/>
      <c r="F1097" s="222"/>
      <c r="G1097" s="222"/>
      <c r="H1097" s="222"/>
      <c r="I1097" s="222"/>
      <c r="J1097" s="222"/>
      <c r="K1097" s="222"/>
      <c r="L1097" s="222"/>
      <c r="M1097" s="222"/>
      <c r="N1097" s="222"/>
      <c r="R1097" s="223"/>
    </row>
    <row r="1098" spans="1:18" s="191" customFormat="1">
      <c r="A1098" s="221"/>
      <c r="B1098" s="221"/>
      <c r="C1098" s="221"/>
      <c r="D1098" s="222"/>
      <c r="E1098" s="222"/>
      <c r="F1098" s="222"/>
      <c r="G1098" s="222"/>
      <c r="H1098" s="222"/>
      <c r="I1098" s="222"/>
      <c r="J1098" s="222"/>
      <c r="K1098" s="222"/>
      <c r="L1098" s="222"/>
      <c r="M1098" s="222"/>
      <c r="N1098" s="222"/>
      <c r="R1098" s="223"/>
    </row>
    <row r="1099" spans="1:18" s="191" customFormat="1">
      <c r="A1099" s="221"/>
      <c r="B1099" s="221"/>
      <c r="C1099" s="221"/>
      <c r="D1099" s="222"/>
      <c r="E1099" s="222"/>
      <c r="F1099" s="222"/>
      <c r="G1099" s="222"/>
      <c r="H1099" s="222"/>
      <c r="I1099" s="222"/>
      <c r="J1099" s="222"/>
      <c r="K1099" s="222"/>
      <c r="L1099" s="222"/>
      <c r="M1099" s="222"/>
      <c r="N1099" s="222"/>
      <c r="R1099" s="223"/>
    </row>
    <row r="1100" spans="1:18" s="191" customFormat="1">
      <c r="A1100" s="221"/>
      <c r="B1100" s="221"/>
      <c r="C1100" s="221"/>
      <c r="D1100" s="222"/>
      <c r="E1100" s="222"/>
      <c r="F1100" s="222"/>
      <c r="G1100" s="222"/>
      <c r="H1100" s="222"/>
      <c r="I1100" s="222"/>
      <c r="J1100" s="222"/>
      <c r="K1100" s="222"/>
      <c r="L1100" s="222"/>
      <c r="M1100" s="222"/>
      <c r="N1100" s="222"/>
      <c r="R1100" s="223"/>
    </row>
    <row r="1101" spans="1:18" s="191" customFormat="1">
      <c r="A1101" s="221"/>
      <c r="B1101" s="221"/>
      <c r="C1101" s="221"/>
      <c r="D1101" s="222"/>
      <c r="E1101" s="222"/>
      <c r="F1101" s="222"/>
      <c r="G1101" s="222"/>
      <c r="H1101" s="222"/>
      <c r="I1101" s="222"/>
      <c r="J1101" s="222"/>
      <c r="K1101" s="222"/>
      <c r="L1101" s="222"/>
      <c r="M1101" s="222"/>
      <c r="N1101" s="222"/>
      <c r="R1101" s="223"/>
    </row>
    <row r="1102" spans="1:18" s="191" customFormat="1">
      <c r="A1102" s="221"/>
      <c r="B1102" s="221"/>
      <c r="C1102" s="221"/>
      <c r="D1102" s="222"/>
      <c r="E1102" s="222"/>
      <c r="F1102" s="222"/>
      <c r="G1102" s="222"/>
      <c r="H1102" s="222"/>
      <c r="I1102" s="222"/>
      <c r="J1102" s="222"/>
      <c r="K1102" s="222"/>
      <c r="L1102" s="222"/>
      <c r="M1102" s="222"/>
      <c r="N1102" s="222"/>
      <c r="R1102" s="223"/>
    </row>
    <row r="1103" spans="1:18" s="191" customFormat="1">
      <c r="A1103" s="221"/>
      <c r="B1103" s="221"/>
      <c r="C1103" s="221"/>
      <c r="D1103" s="222"/>
      <c r="E1103" s="222"/>
      <c r="F1103" s="222"/>
      <c r="G1103" s="222"/>
      <c r="H1103" s="222"/>
      <c r="I1103" s="222"/>
      <c r="J1103" s="222"/>
      <c r="K1103" s="222"/>
      <c r="L1103" s="222"/>
      <c r="M1103" s="222"/>
      <c r="N1103" s="222"/>
      <c r="R1103" s="223"/>
    </row>
    <row r="1104" spans="1:18" s="191" customFormat="1">
      <c r="A1104" s="221"/>
      <c r="B1104" s="221"/>
      <c r="C1104" s="221"/>
      <c r="D1104" s="222"/>
      <c r="E1104" s="222"/>
      <c r="F1104" s="222"/>
      <c r="G1104" s="222"/>
      <c r="H1104" s="222"/>
      <c r="I1104" s="222"/>
      <c r="J1104" s="222"/>
      <c r="K1104" s="222"/>
      <c r="L1104" s="222"/>
      <c r="M1104" s="222"/>
      <c r="N1104" s="222"/>
      <c r="R1104" s="223"/>
    </row>
    <row r="1105" spans="1:18" s="191" customFormat="1">
      <c r="A1105" s="221"/>
      <c r="B1105" s="221"/>
      <c r="C1105" s="221"/>
      <c r="D1105" s="222"/>
      <c r="E1105" s="222"/>
      <c r="F1105" s="222"/>
      <c r="G1105" s="222"/>
      <c r="H1105" s="222"/>
      <c r="I1105" s="222"/>
      <c r="J1105" s="222"/>
      <c r="K1105" s="222"/>
      <c r="L1105" s="222"/>
      <c r="M1105" s="222"/>
      <c r="N1105" s="222"/>
      <c r="R1105" s="223"/>
    </row>
    <row r="1106" spans="1:18" s="191" customFormat="1">
      <c r="A1106" s="221"/>
      <c r="B1106" s="221"/>
      <c r="C1106" s="221"/>
      <c r="D1106" s="222"/>
      <c r="E1106" s="222"/>
      <c r="F1106" s="222"/>
      <c r="G1106" s="222"/>
      <c r="H1106" s="222"/>
      <c r="I1106" s="222"/>
      <c r="J1106" s="222"/>
      <c r="K1106" s="222"/>
      <c r="L1106" s="222"/>
      <c r="M1106" s="222"/>
      <c r="N1106" s="222"/>
      <c r="R1106" s="223"/>
    </row>
    <row r="1107" spans="1:18" s="191" customFormat="1">
      <c r="A1107" s="221"/>
      <c r="B1107" s="221"/>
      <c r="C1107" s="221"/>
      <c r="D1107" s="222"/>
      <c r="E1107" s="222"/>
      <c r="F1107" s="222"/>
      <c r="G1107" s="222"/>
      <c r="H1107" s="222"/>
      <c r="I1107" s="222"/>
      <c r="J1107" s="222"/>
      <c r="K1107" s="222"/>
      <c r="L1107" s="222"/>
      <c r="M1107" s="222"/>
      <c r="N1107" s="222"/>
      <c r="R1107" s="223"/>
    </row>
    <row r="1108" spans="1:18" s="191" customFormat="1">
      <c r="A1108" s="221"/>
      <c r="B1108" s="221"/>
      <c r="C1108" s="221"/>
      <c r="D1108" s="222"/>
      <c r="E1108" s="222"/>
      <c r="F1108" s="222"/>
      <c r="G1108" s="222"/>
      <c r="H1108" s="222"/>
      <c r="I1108" s="222"/>
      <c r="J1108" s="222"/>
      <c r="K1108" s="222"/>
      <c r="L1108" s="222"/>
      <c r="M1108" s="222"/>
      <c r="N1108" s="222"/>
      <c r="R1108" s="223"/>
    </row>
    <row r="1109" spans="1:18" s="191" customFormat="1">
      <c r="A1109" s="221"/>
      <c r="B1109" s="221"/>
      <c r="C1109" s="221"/>
      <c r="D1109" s="222"/>
      <c r="E1109" s="222"/>
      <c r="F1109" s="222"/>
      <c r="G1109" s="222"/>
      <c r="H1109" s="222"/>
      <c r="I1109" s="222"/>
      <c r="J1109" s="222"/>
      <c r="K1109" s="222"/>
      <c r="L1109" s="222"/>
      <c r="M1109" s="222"/>
      <c r="N1109" s="222"/>
      <c r="R1109" s="223"/>
    </row>
    <row r="1110" spans="1:18" s="191" customFormat="1">
      <c r="A1110" s="221"/>
      <c r="B1110" s="221"/>
      <c r="C1110" s="221"/>
      <c r="D1110" s="222"/>
      <c r="E1110" s="222"/>
      <c r="F1110" s="222"/>
      <c r="G1110" s="222"/>
      <c r="H1110" s="222"/>
      <c r="I1110" s="222"/>
      <c r="J1110" s="222"/>
      <c r="K1110" s="222"/>
      <c r="L1110" s="222"/>
      <c r="M1110" s="222"/>
      <c r="N1110" s="222"/>
      <c r="R1110" s="223"/>
    </row>
    <row r="1111" spans="1:18" s="191" customFormat="1">
      <c r="A1111" s="221"/>
      <c r="B1111" s="221"/>
      <c r="C1111" s="221"/>
      <c r="D1111" s="222"/>
      <c r="E1111" s="222"/>
      <c r="F1111" s="222"/>
      <c r="G1111" s="222"/>
      <c r="H1111" s="222"/>
      <c r="I1111" s="222"/>
      <c r="J1111" s="222"/>
      <c r="K1111" s="222"/>
      <c r="L1111" s="222"/>
      <c r="M1111" s="222"/>
      <c r="N1111" s="222"/>
      <c r="R1111" s="223"/>
    </row>
    <row r="1112" spans="1:18" s="191" customFormat="1">
      <c r="A1112" s="221"/>
      <c r="B1112" s="221"/>
      <c r="C1112" s="221"/>
      <c r="D1112" s="222"/>
      <c r="E1112" s="222"/>
      <c r="F1112" s="222"/>
      <c r="G1112" s="222"/>
      <c r="H1112" s="222"/>
      <c r="I1112" s="222"/>
      <c r="J1112" s="222"/>
      <c r="K1112" s="222"/>
      <c r="L1112" s="222"/>
      <c r="M1112" s="222"/>
      <c r="N1112" s="222"/>
      <c r="R1112" s="223"/>
    </row>
    <row r="1113" spans="1:18" s="191" customFormat="1">
      <c r="A1113" s="221"/>
      <c r="B1113" s="221"/>
      <c r="C1113" s="221"/>
      <c r="D1113" s="222"/>
      <c r="E1113" s="222"/>
      <c r="F1113" s="222"/>
      <c r="G1113" s="222"/>
      <c r="H1113" s="222"/>
      <c r="I1113" s="222"/>
      <c r="J1113" s="222"/>
      <c r="K1113" s="222"/>
      <c r="L1113" s="222"/>
      <c r="M1113" s="222"/>
      <c r="N1113" s="222"/>
      <c r="R1113" s="223"/>
    </row>
    <row r="1114" spans="1:18" s="191" customFormat="1">
      <c r="A1114" s="221"/>
      <c r="B1114" s="221"/>
      <c r="C1114" s="221"/>
      <c r="D1114" s="222"/>
      <c r="E1114" s="222"/>
      <c r="F1114" s="222"/>
      <c r="G1114" s="222"/>
      <c r="H1114" s="222"/>
      <c r="I1114" s="222"/>
      <c r="J1114" s="222"/>
      <c r="K1114" s="222"/>
      <c r="L1114" s="222"/>
      <c r="M1114" s="222"/>
      <c r="N1114" s="222"/>
      <c r="R1114" s="223"/>
    </row>
    <row r="1115" spans="1:18" s="191" customFormat="1">
      <c r="A1115" s="221"/>
      <c r="B1115" s="221"/>
      <c r="C1115" s="221"/>
      <c r="D1115" s="222"/>
      <c r="E1115" s="222"/>
      <c r="F1115" s="222"/>
      <c r="G1115" s="222"/>
      <c r="H1115" s="222"/>
      <c r="I1115" s="222"/>
      <c r="J1115" s="222"/>
      <c r="K1115" s="222"/>
      <c r="L1115" s="222"/>
      <c r="M1115" s="222"/>
      <c r="N1115" s="222"/>
      <c r="R1115" s="223"/>
    </row>
    <row r="1116" spans="1:18" s="191" customFormat="1">
      <c r="A1116" s="221"/>
      <c r="B1116" s="221"/>
      <c r="C1116" s="221"/>
      <c r="D1116" s="222"/>
      <c r="E1116" s="222"/>
      <c r="F1116" s="222"/>
      <c r="G1116" s="222"/>
      <c r="H1116" s="222"/>
      <c r="I1116" s="222"/>
      <c r="J1116" s="222"/>
      <c r="K1116" s="222"/>
      <c r="L1116" s="222"/>
      <c r="M1116" s="222"/>
      <c r="N1116" s="222"/>
      <c r="R1116" s="223"/>
    </row>
    <row r="1117" spans="1:18" s="191" customFormat="1">
      <c r="A1117" s="221"/>
      <c r="B1117" s="221"/>
      <c r="C1117" s="221"/>
      <c r="D1117" s="222"/>
      <c r="E1117" s="222"/>
      <c r="F1117" s="222"/>
      <c r="G1117" s="222"/>
      <c r="H1117" s="222"/>
      <c r="I1117" s="222"/>
      <c r="J1117" s="222"/>
      <c r="K1117" s="222"/>
      <c r="L1117" s="222"/>
      <c r="M1117" s="222"/>
      <c r="N1117" s="222"/>
      <c r="R1117" s="223"/>
    </row>
    <row r="1118" spans="1:18" s="191" customFormat="1">
      <c r="A1118" s="221"/>
      <c r="B1118" s="221"/>
      <c r="C1118" s="221"/>
      <c r="D1118" s="222"/>
      <c r="E1118" s="222"/>
      <c r="F1118" s="222"/>
      <c r="G1118" s="222"/>
      <c r="H1118" s="222"/>
      <c r="I1118" s="222"/>
      <c r="J1118" s="222"/>
      <c r="K1118" s="222"/>
      <c r="L1118" s="222"/>
      <c r="M1118" s="222"/>
      <c r="N1118" s="222"/>
      <c r="R1118" s="223"/>
    </row>
    <row r="1119" spans="1:18" s="191" customFormat="1">
      <c r="A1119" s="221"/>
      <c r="B1119" s="221"/>
      <c r="C1119" s="221"/>
      <c r="D1119" s="222"/>
      <c r="E1119" s="222"/>
      <c r="F1119" s="222"/>
      <c r="G1119" s="222"/>
      <c r="H1119" s="222"/>
      <c r="I1119" s="222"/>
      <c r="J1119" s="222"/>
      <c r="K1119" s="222"/>
      <c r="L1119" s="222"/>
      <c r="M1119" s="222"/>
      <c r="N1119" s="222"/>
      <c r="R1119" s="223"/>
    </row>
    <row r="1120" spans="1:18" s="191" customFormat="1">
      <c r="A1120" s="221"/>
      <c r="B1120" s="221"/>
      <c r="C1120" s="221"/>
      <c r="D1120" s="222"/>
      <c r="E1120" s="222"/>
      <c r="F1120" s="222"/>
      <c r="G1120" s="222"/>
      <c r="H1120" s="222"/>
      <c r="I1120" s="222"/>
      <c r="J1120" s="222"/>
      <c r="K1120" s="222"/>
      <c r="L1120" s="222"/>
      <c r="M1120" s="222"/>
      <c r="N1120" s="222"/>
      <c r="R1120" s="223"/>
    </row>
    <row r="1121" spans="1:18" s="191" customFormat="1">
      <c r="A1121" s="221"/>
      <c r="B1121" s="221"/>
      <c r="C1121" s="221"/>
      <c r="D1121" s="222"/>
      <c r="E1121" s="222"/>
      <c r="F1121" s="222"/>
      <c r="G1121" s="222"/>
      <c r="H1121" s="222"/>
      <c r="I1121" s="222"/>
      <c r="J1121" s="222"/>
      <c r="K1121" s="222"/>
      <c r="L1121" s="222"/>
      <c r="M1121" s="222"/>
      <c r="N1121" s="222"/>
      <c r="R1121" s="223"/>
    </row>
    <row r="1122" spans="1:18" s="191" customFormat="1">
      <c r="A1122" s="221"/>
      <c r="B1122" s="221"/>
      <c r="C1122" s="221"/>
      <c r="D1122" s="222"/>
      <c r="E1122" s="222"/>
      <c r="F1122" s="222"/>
      <c r="G1122" s="222"/>
      <c r="H1122" s="222"/>
      <c r="I1122" s="222"/>
      <c r="J1122" s="222"/>
      <c r="K1122" s="222"/>
      <c r="L1122" s="222"/>
      <c r="M1122" s="222"/>
      <c r="N1122" s="222"/>
      <c r="R1122" s="223"/>
    </row>
    <row r="1123" spans="1:18" s="191" customFormat="1">
      <c r="A1123" s="221"/>
      <c r="B1123" s="221"/>
      <c r="C1123" s="221"/>
      <c r="D1123" s="222"/>
      <c r="E1123" s="222"/>
      <c r="F1123" s="222"/>
      <c r="G1123" s="222"/>
      <c r="H1123" s="222"/>
      <c r="I1123" s="222"/>
      <c r="J1123" s="222"/>
      <c r="K1123" s="222"/>
      <c r="L1123" s="222"/>
      <c r="M1123" s="222"/>
      <c r="N1123" s="222"/>
      <c r="R1123" s="223"/>
    </row>
    <row r="1124" spans="1:18" s="191" customFormat="1">
      <c r="A1124" s="221"/>
      <c r="B1124" s="221"/>
      <c r="C1124" s="221"/>
      <c r="D1124" s="222"/>
      <c r="E1124" s="222"/>
      <c r="F1124" s="222"/>
      <c r="G1124" s="222"/>
      <c r="H1124" s="222"/>
      <c r="I1124" s="222"/>
      <c r="J1124" s="222"/>
      <c r="K1124" s="222"/>
      <c r="L1124" s="222"/>
      <c r="M1124" s="222"/>
      <c r="N1124" s="222"/>
      <c r="R1124" s="223"/>
    </row>
    <row r="1125" spans="1:18" s="191" customFormat="1">
      <c r="A1125" s="221"/>
      <c r="B1125" s="221"/>
      <c r="C1125" s="221"/>
      <c r="D1125" s="222"/>
      <c r="E1125" s="222"/>
      <c r="F1125" s="222"/>
      <c r="G1125" s="222"/>
      <c r="H1125" s="222"/>
      <c r="I1125" s="222"/>
      <c r="J1125" s="222"/>
      <c r="K1125" s="222"/>
      <c r="L1125" s="222"/>
      <c r="M1125" s="222"/>
      <c r="N1125" s="222"/>
      <c r="R1125" s="223"/>
    </row>
    <row r="1126" spans="1:18" s="191" customFormat="1">
      <c r="A1126" s="221"/>
      <c r="B1126" s="221"/>
      <c r="C1126" s="221"/>
      <c r="D1126" s="222"/>
      <c r="E1126" s="222"/>
      <c r="F1126" s="222"/>
      <c r="G1126" s="222"/>
      <c r="H1126" s="222"/>
      <c r="I1126" s="222"/>
      <c r="J1126" s="222"/>
      <c r="K1126" s="222"/>
      <c r="L1126" s="222"/>
      <c r="M1126" s="222"/>
      <c r="N1126" s="222"/>
      <c r="R1126" s="223"/>
    </row>
    <row r="1127" spans="1:18" s="191" customFormat="1">
      <c r="A1127" s="221"/>
      <c r="B1127" s="221"/>
      <c r="C1127" s="221"/>
      <c r="D1127" s="222"/>
      <c r="E1127" s="222"/>
      <c r="F1127" s="222"/>
      <c r="G1127" s="222"/>
      <c r="H1127" s="222"/>
      <c r="I1127" s="222"/>
      <c r="J1127" s="222"/>
      <c r="K1127" s="222"/>
      <c r="L1127" s="222"/>
      <c r="M1127" s="222"/>
      <c r="N1127" s="222"/>
      <c r="R1127" s="223"/>
    </row>
    <row r="1128" spans="1:18" s="191" customFormat="1">
      <c r="A1128" s="221"/>
      <c r="B1128" s="221"/>
      <c r="C1128" s="221"/>
      <c r="D1128" s="222"/>
      <c r="E1128" s="222"/>
      <c r="F1128" s="222"/>
      <c r="G1128" s="222"/>
      <c r="H1128" s="222"/>
      <c r="I1128" s="222"/>
      <c r="J1128" s="222"/>
      <c r="K1128" s="222"/>
      <c r="L1128" s="222"/>
      <c r="M1128" s="222"/>
      <c r="N1128" s="222"/>
      <c r="R1128" s="223"/>
    </row>
    <row r="1129" spans="1:18" s="191" customFormat="1">
      <c r="A1129" s="221"/>
      <c r="B1129" s="221"/>
      <c r="C1129" s="221"/>
      <c r="D1129" s="222"/>
      <c r="E1129" s="222"/>
      <c r="F1129" s="222"/>
      <c r="G1129" s="222"/>
      <c r="H1129" s="222"/>
      <c r="I1129" s="222"/>
      <c r="J1129" s="222"/>
      <c r="K1129" s="222"/>
      <c r="L1129" s="222"/>
      <c r="M1129" s="222"/>
      <c r="N1129" s="222"/>
      <c r="R1129" s="223"/>
    </row>
    <row r="1130" spans="1:18" s="191" customFormat="1">
      <c r="A1130" s="221"/>
      <c r="B1130" s="221"/>
      <c r="C1130" s="221"/>
      <c r="D1130" s="222"/>
      <c r="E1130" s="222"/>
      <c r="F1130" s="222"/>
      <c r="G1130" s="222"/>
      <c r="H1130" s="222"/>
      <c r="I1130" s="222"/>
      <c r="J1130" s="222"/>
      <c r="K1130" s="222"/>
      <c r="L1130" s="222"/>
      <c r="M1130" s="222"/>
      <c r="N1130" s="222"/>
      <c r="R1130" s="223"/>
    </row>
    <row r="1131" spans="1:18" s="191" customFormat="1">
      <c r="A1131" s="221"/>
      <c r="B1131" s="221"/>
      <c r="C1131" s="221"/>
      <c r="D1131" s="222"/>
      <c r="E1131" s="222"/>
      <c r="F1131" s="222"/>
      <c r="G1131" s="222"/>
      <c r="H1131" s="222"/>
      <c r="I1131" s="222"/>
      <c r="J1131" s="222"/>
      <c r="K1131" s="222"/>
      <c r="L1131" s="222"/>
      <c r="M1131" s="222"/>
      <c r="N1131" s="222"/>
      <c r="R1131" s="223"/>
    </row>
    <row r="1132" spans="1:18" s="191" customFormat="1">
      <c r="A1132" s="221"/>
      <c r="B1132" s="221"/>
      <c r="C1132" s="221"/>
      <c r="D1132" s="222"/>
      <c r="E1132" s="222"/>
      <c r="F1132" s="222"/>
      <c r="G1132" s="222"/>
      <c r="H1132" s="222"/>
      <c r="I1132" s="222"/>
      <c r="J1132" s="222"/>
      <c r="K1132" s="222"/>
      <c r="L1132" s="222"/>
      <c r="M1132" s="222"/>
      <c r="N1132" s="222"/>
      <c r="R1132" s="223"/>
    </row>
    <row r="1133" spans="1:18" s="191" customFormat="1">
      <c r="A1133" s="221"/>
      <c r="B1133" s="221"/>
      <c r="C1133" s="221"/>
      <c r="D1133" s="222"/>
      <c r="E1133" s="222"/>
      <c r="F1133" s="222"/>
      <c r="G1133" s="222"/>
      <c r="H1133" s="222"/>
      <c r="I1133" s="222"/>
      <c r="J1133" s="222"/>
      <c r="K1133" s="222"/>
      <c r="L1133" s="222"/>
      <c r="M1133" s="222"/>
      <c r="N1133" s="222"/>
      <c r="R1133" s="223"/>
    </row>
    <row r="1134" spans="1:18" s="191" customFormat="1">
      <c r="A1134" s="221"/>
      <c r="B1134" s="221"/>
      <c r="C1134" s="221"/>
      <c r="D1134" s="222"/>
      <c r="E1134" s="222"/>
      <c r="F1134" s="222"/>
      <c r="G1134" s="222"/>
      <c r="H1134" s="222"/>
      <c r="I1134" s="222"/>
      <c r="J1134" s="222"/>
      <c r="K1134" s="222"/>
      <c r="L1134" s="222"/>
      <c r="M1134" s="222"/>
      <c r="N1134" s="222"/>
      <c r="R1134" s="223"/>
    </row>
    <row r="1135" spans="1:18" s="191" customFormat="1">
      <c r="A1135" s="221"/>
      <c r="B1135" s="221"/>
      <c r="C1135" s="221"/>
      <c r="D1135" s="222"/>
      <c r="E1135" s="222"/>
      <c r="F1135" s="222"/>
      <c r="G1135" s="222"/>
      <c r="H1135" s="222"/>
      <c r="I1135" s="222"/>
      <c r="J1135" s="222"/>
      <c r="K1135" s="222"/>
      <c r="L1135" s="222"/>
      <c r="M1135" s="222"/>
      <c r="N1135" s="222"/>
      <c r="R1135" s="223"/>
    </row>
    <row r="1136" spans="1:18" s="191" customFormat="1">
      <c r="A1136" s="221"/>
      <c r="B1136" s="221"/>
      <c r="C1136" s="221"/>
      <c r="D1136" s="222"/>
      <c r="E1136" s="222"/>
      <c r="F1136" s="222"/>
      <c r="G1136" s="222"/>
      <c r="H1136" s="222"/>
      <c r="I1136" s="222"/>
      <c r="J1136" s="222"/>
      <c r="K1136" s="222"/>
      <c r="L1136" s="222"/>
      <c r="M1136" s="222"/>
      <c r="N1136" s="222"/>
      <c r="R1136" s="223"/>
    </row>
    <row r="1137" spans="1:18" s="191" customFormat="1">
      <c r="A1137" s="221"/>
      <c r="B1137" s="221"/>
      <c r="C1137" s="221"/>
      <c r="D1137" s="222"/>
      <c r="E1137" s="222"/>
      <c r="F1137" s="222"/>
      <c r="G1137" s="222"/>
      <c r="H1137" s="222"/>
      <c r="I1137" s="222"/>
      <c r="J1137" s="222"/>
      <c r="K1137" s="222"/>
      <c r="L1137" s="222"/>
      <c r="M1137" s="222"/>
      <c r="N1137" s="222"/>
      <c r="R1137" s="223"/>
    </row>
    <row r="1138" spans="1:18" s="191" customFormat="1">
      <c r="A1138" s="221"/>
      <c r="B1138" s="221"/>
      <c r="C1138" s="221"/>
      <c r="D1138" s="222"/>
      <c r="E1138" s="222"/>
      <c r="F1138" s="222"/>
      <c r="G1138" s="222"/>
      <c r="H1138" s="222"/>
      <c r="I1138" s="222"/>
      <c r="J1138" s="222"/>
      <c r="K1138" s="222"/>
      <c r="L1138" s="222"/>
      <c r="M1138" s="222"/>
      <c r="N1138" s="222"/>
      <c r="R1138" s="223"/>
    </row>
    <row r="1139" spans="1:18" s="191" customFormat="1">
      <c r="A1139" s="221"/>
      <c r="B1139" s="221"/>
      <c r="C1139" s="221"/>
      <c r="D1139" s="222"/>
      <c r="E1139" s="222"/>
      <c r="F1139" s="222"/>
      <c r="G1139" s="222"/>
      <c r="H1139" s="222"/>
      <c r="I1139" s="222"/>
      <c r="J1139" s="222"/>
      <c r="K1139" s="222"/>
      <c r="L1139" s="222"/>
      <c r="M1139" s="222"/>
      <c r="N1139" s="222"/>
      <c r="R1139" s="223"/>
    </row>
    <row r="1140" spans="1:18" s="191" customFormat="1">
      <c r="A1140" s="221"/>
      <c r="B1140" s="221"/>
      <c r="C1140" s="221"/>
      <c r="D1140" s="222"/>
      <c r="E1140" s="222"/>
      <c r="F1140" s="222"/>
      <c r="G1140" s="222"/>
      <c r="H1140" s="222"/>
      <c r="I1140" s="222"/>
      <c r="J1140" s="222"/>
      <c r="K1140" s="222"/>
      <c r="L1140" s="222"/>
      <c r="M1140" s="222"/>
      <c r="N1140" s="222"/>
      <c r="R1140" s="223"/>
    </row>
    <row r="1141" spans="1:18" s="191" customFormat="1">
      <c r="A1141" s="221"/>
      <c r="B1141" s="221"/>
      <c r="C1141" s="221"/>
      <c r="D1141" s="222"/>
      <c r="E1141" s="222"/>
      <c r="F1141" s="222"/>
      <c r="G1141" s="222"/>
      <c r="H1141" s="222"/>
      <c r="I1141" s="222"/>
      <c r="J1141" s="222"/>
      <c r="K1141" s="222"/>
      <c r="L1141" s="222"/>
      <c r="M1141" s="222"/>
      <c r="N1141" s="222"/>
      <c r="R1141" s="223"/>
    </row>
    <row r="1142" spans="1:18" s="191" customFormat="1">
      <c r="A1142" s="221"/>
      <c r="B1142" s="221"/>
      <c r="C1142" s="221"/>
      <c r="D1142" s="222"/>
      <c r="E1142" s="222"/>
      <c r="F1142" s="222"/>
      <c r="G1142" s="222"/>
      <c r="H1142" s="222"/>
      <c r="I1142" s="222"/>
      <c r="J1142" s="222"/>
      <c r="K1142" s="222"/>
      <c r="L1142" s="222"/>
      <c r="M1142" s="222"/>
      <c r="N1142" s="222"/>
      <c r="R1142" s="223"/>
    </row>
    <row r="1143" spans="1:18" s="191" customFormat="1">
      <c r="A1143" s="221"/>
      <c r="B1143" s="221"/>
      <c r="C1143" s="221"/>
      <c r="D1143" s="222"/>
      <c r="E1143" s="222"/>
      <c r="F1143" s="222"/>
      <c r="G1143" s="222"/>
      <c r="H1143" s="222"/>
      <c r="I1143" s="222"/>
      <c r="J1143" s="222"/>
      <c r="K1143" s="222"/>
      <c r="L1143" s="222"/>
      <c r="M1143" s="222"/>
      <c r="N1143" s="222"/>
      <c r="R1143" s="223"/>
    </row>
    <row r="1144" spans="1:18" s="191" customFormat="1">
      <c r="A1144" s="221"/>
      <c r="B1144" s="221"/>
      <c r="C1144" s="221"/>
      <c r="D1144" s="222"/>
      <c r="E1144" s="222"/>
      <c r="F1144" s="222"/>
      <c r="G1144" s="222"/>
      <c r="H1144" s="222"/>
      <c r="I1144" s="222"/>
      <c r="J1144" s="222"/>
      <c r="K1144" s="222"/>
      <c r="L1144" s="222"/>
      <c r="M1144" s="222"/>
      <c r="N1144" s="222"/>
      <c r="R1144" s="223"/>
    </row>
    <row r="1145" spans="1:18" s="191" customFormat="1">
      <c r="A1145" s="221"/>
      <c r="B1145" s="221"/>
      <c r="C1145" s="221"/>
      <c r="D1145" s="222"/>
      <c r="E1145" s="222"/>
      <c r="F1145" s="222"/>
      <c r="G1145" s="222"/>
      <c r="H1145" s="222"/>
      <c r="I1145" s="222"/>
      <c r="J1145" s="222"/>
      <c r="K1145" s="222"/>
      <c r="L1145" s="222"/>
      <c r="M1145" s="222"/>
      <c r="N1145" s="222"/>
      <c r="R1145" s="223"/>
    </row>
    <row r="1146" spans="1:18" s="191" customFormat="1">
      <c r="A1146" s="221"/>
      <c r="B1146" s="221"/>
      <c r="C1146" s="221"/>
      <c r="D1146" s="222"/>
      <c r="E1146" s="222"/>
      <c r="F1146" s="222"/>
      <c r="G1146" s="222"/>
      <c r="H1146" s="222"/>
      <c r="I1146" s="222"/>
      <c r="J1146" s="222"/>
      <c r="K1146" s="222"/>
      <c r="L1146" s="222"/>
      <c r="M1146" s="222"/>
      <c r="N1146" s="222"/>
      <c r="R1146" s="223"/>
    </row>
    <row r="1147" spans="1:18" s="191" customFormat="1">
      <c r="A1147" s="221"/>
      <c r="B1147" s="221"/>
      <c r="C1147" s="221"/>
      <c r="D1147" s="222"/>
      <c r="E1147" s="222"/>
      <c r="F1147" s="222"/>
      <c r="G1147" s="222"/>
      <c r="H1147" s="222"/>
      <c r="I1147" s="222"/>
      <c r="J1147" s="222"/>
      <c r="K1147" s="222"/>
      <c r="L1147" s="222"/>
      <c r="M1147" s="222"/>
      <c r="N1147" s="222"/>
      <c r="R1147" s="223"/>
    </row>
    <row r="1148" spans="1:18" s="191" customFormat="1">
      <c r="A1148" s="221"/>
      <c r="B1148" s="221"/>
      <c r="C1148" s="221"/>
      <c r="D1148" s="222"/>
      <c r="E1148" s="222"/>
      <c r="F1148" s="222"/>
      <c r="G1148" s="222"/>
      <c r="H1148" s="222"/>
      <c r="I1148" s="222"/>
      <c r="J1148" s="222"/>
      <c r="K1148" s="222"/>
      <c r="L1148" s="222"/>
      <c r="M1148" s="222"/>
      <c r="N1148" s="222"/>
      <c r="R1148" s="223"/>
    </row>
    <row r="1149" spans="1:18" s="191" customFormat="1">
      <c r="A1149" s="221"/>
      <c r="B1149" s="221"/>
      <c r="C1149" s="221"/>
      <c r="D1149" s="222"/>
      <c r="E1149" s="222"/>
      <c r="F1149" s="222"/>
      <c r="G1149" s="222"/>
      <c r="H1149" s="222"/>
      <c r="I1149" s="222"/>
      <c r="J1149" s="222"/>
      <c r="K1149" s="222"/>
      <c r="L1149" s="222"/>
      <c r="M1149" s="222"/>
      <c r="N1149" s="222"/>
      <c r="R1149" s="223"/>
    </row>
    <row r="1150" spans="1:18" s="191" customFormat="1">
      <c r="A1150" s="221"/>
      <c r="B1150" s="221"/>
      <c r="C1150" s="221"/>
      <c r="D1150" s="222"/>
      <c r="E1150" s="222"/>
      <c r="F1150" s="222"/>
      <c r="G1150" s="222"/>
      <c r="H1150" s="222"/>
      <c r="I1150" s="222"/>
      <c r="J1150" s="222"/>
      <c r="K1150" s="222"/>
      <c r="L1150" s="222"/>
      <c r="M1150" s="222"/>
      <c r="N1150" s="222"/>
      <c r="R1150" s="223"/>
    </row>
    <row r="1151" spans="1:18" s="191" customFormat="1">
      <c r="A1151" s="221"/>
      <c r="B1151" s="221"/>
      <c r="C1151" s="221"/>
      <c r="D1151" s="222"/>
      <c r="E1151" s="222"/>
      <c r="F1151" s="222"/>
      <c r="G1151" s="222"/>
      <c r="H1151" s="222"/>
      <c r="I1151" s="222"/>
      <c r="J1151" s="222"/>
      <c r="K1151" s="222"/>
      <c r="L1151" s="222"/>
      <c r="M1151" s="222"/>
      <c r="N1151" s="222"/>
      <c r="R1151" s="223"/>
    </row>
    <row r="1152" spans="1:18" s="191" customFormat="1">
      <c r="A1152" s="221"/>
      <c r="B1152" s="221"/>
      <c r="C1152" s="221"/>
      <c r="D1152" s="222"/>
      <c r="E1152" s="222"/>
      <c r="F1152" s="222"/>
      <c r="G1152" s="222"/>
      <c r="H1152" s="222"/>
      <c r="I1152" s="222"/>
      <c r="J1152" s="222"/>
      <c r="K1152" s="222"/>
      <c r="L1152" s="222"/>
      <c r="M1152" s="222"/>
      <c r="N1152" s="222"/>
      <c r="R1152" s="223"/>
    </row>
    <row r="1153" spans="1:18" s="191" customFormat="1">
      <c r="A1153" s="221"/>
      <c r="B1153" s="221"/>
      <c r="C1153" s="221"/>
      <c r="D1153" s="222"/>
      <c r="E1153" s="222"/>
      <c r="F1153" s="222"/>
      <c r="G1153" s="222"/>
      <c r="H1153" s="222"/>
      <c r="I1153" s="222"/>
      <c r="J1153" s="222"/>
      <c r="K1153" s="222"/>
      <c r="L1153" s="222"/>
      <c r="M1153" s="222"/>
      <c r="N1153" s="222"/>
      <c r="R1153" s="223"/>
    </row>
    <row r="1154" spans="1:18" s="191" customFormat="1">
      <c r="A1154" s="221"/>
      <c r="B1154" s="221"/>
      <c r="C1154" s="221"/>
      <c r="D1154" s="222"/>
      <c r="E1154" s="222"/>
      <c r="F1154" s="222"/>
      <c r="G1154" s="222"/>
      <c r="H1154" s="222"/>
      <c r="I1154" s="222"/>
      <c r="J1154" s="222"/>
      <c r="K1154" s="222"/>
      <c r="L1154" s="222"/>
      <c r="M1154" s="222"/>
      <c r="N1154" s="222"/>
      <c r="R1154" s="223"/>
    </row>
    <row r="1155" spans="1:18" s="191" customFormat="1">
      <c r="A1155" s="221"/>
      <c r="B1155" s="221"/>
      <c r="C1155" s="221"/>
      <c r="D1155" s="222"/>
      <c r="E1155" s="222"/>
      <c r="F1155" s="222"/>
      <c r="G1155" s="222"/>
      <c r="H1155" s="222"/>
      <c r="I1155" s="222"/>
      <c r="J1155" s="222"/>
      <c r="K1155" s="222"/>
      <c r="L1155" s="222"/>
      <c r="M1155" s="222"/>
      <c r="N1155" s="222"/>
      <c r="R1155" s="223"/>
    </row>
    <row r="1156" spans="1:18" s="191" customFormat="1">
      <c r="A1156" s="221"/>
      <c r="B1156" s="221"/>
      <c r="C1156" s="221"/>
      <c r="D1156" s="222"/>
      <c r="E1156" s="222"/>
      <c r="F1156" s="222"/>
      <c r="G1156" s="222"/>
      <c r="H1156" s="222"/>
      <c r="I1156" s="222"/>
      <c r="J1156" s="222"/>
      <c r="K1156" s="222"/>
      <c r="L1156" s="222"/>
      <c r="M1156" s="222"/>
      <c r="N1156" s="222"/>
      <c r="R1156" s="223"/>
    </row>
    <row r="1157" spans="1:18" s="191" customFormat="1">
      <c r="A1157" s="221"/>
      <c r="B1157" s="221"/>
      <c r="C1157" s="221"/>
      <c r="D1157" s="222"/>
      <c r="E1157" s="222"/>
      <c r="F1157" s="222"/>
      <c r="G1157" s="222"/>
      <c r="H1157" s="222"/>
      <c r="I1157" s="222"/>
      <c r="J1157" s="222"/>
      <c r="K1157" s="222"/>
      <c r="L1157" s="222"/>
      <c r="M1157" s="222"/>
      <c r="N1157" s="222"/>
      <c r="R1157" s="223"/>
    </row>
    <row r="1158" spans="1:18" s="191" customFormat="1">
      <c r="A1158" s="221"/>
      <c r="B1158" s="221"/>
      <c r="C1158" s="221"/>
      <c r="D1158" s="222"/>
      <c r="E1158" s="222"/>
      <c r="F1158" s="222"/>
      <c r="G1158" s="222"/>
      <c r="H1158" s="222"/>
      <c r="I1158" s="222"/>
      <c r="J1158" s="222"/>
      <c r="K1158" s="222"/>
      <c r="L1158" s="222"/>
      <c r="M1158" s="222"/>
      <c r="N1158" s="222"/>
      <c r="R1158" s="223"/>
    </row>
    <row r="1159" spans="1:18" s="191" customFormat="1">
      <c r="A1159" s="221"/>
      <c r="B1159" s="221"/>
      <c r="C1159" s="221"/>
      <c r="D1159" s="222"/>
      <c r="E1159" s="222"/>
      <c r="F1159" s="222"/>
      <c r="G1159" s="222"/>
      <c r="H1159" s="222"/>
      <c r="I1159" s="222"/>
      <c r="J1159" s="222"/>
      <c r="K1159" s="222"/>
      <c r="L1159" s="222"/>
      <c r="M1159" s="222"/>
      <c r="N1159" s="222"/>
      <c r="R1159" s="223"/>
    </row>
    <row r="1160" spans="1:18" s="191" customFormat="1">
      <c r="A1160" s="221"/>
      <c r="B1160" s="221"/>
      <c r="C1160" s="221"/>
      <c r="D1160" s="222"/>
      <c r="E1160" s="222"/>
      <c r="F1160" s="222"/>
      <c r="G1160" s="222"/>
      <c r="H1160" s="222"/>
      <c r="I1160" s="222"/>
      <c r="J1160" s="222"/>
      <c r="K1160" s="222"/>
      <c r="L1160" s="222"/>
      <c r="M1160" s="222"/>
      <c r="N1160" s="222"/>
      <c r="R1160" s="223"/>
    </row>
    <row r="1161" spans="1:18" s="191" customFormat="1">
      <c r="A1161" s="221"/>
      <c r="B1161" s="221"/>
      <c r="C1161" s="221"/>
      <c r="D1161" s="222"/>
      <c r="E1161" s="222"/>
      <c r="F1161" s="222"/>
      <c r="G1161" s="222"/>
      <c r="H1161" s="222"/>
      <c r="I1161" s="222"/>
      <c r="J1161" s="222"/>
      <c r="K1161" s="222"/>
      <c r="L1161" s="222"/>
      <c r="M1161" s="222"/>
      <c r="N1161" s="222"/>
      <c r="R1161" s="223"/>
    </row>
    <row r="1162" spans="1:18" s="191" customFormat="1">
      <c r="A1162" s="221"/>
      <c r="B1162" s="221"/>
      <c r="C1162" s="221"/>
      <c r="D1162" s="222"/>
      <c r="E1162" s="222"/>
      <c r="F1162" s="222"/>
      <c r="G1162" s="222"/>
      <c r="H1162" s="222"/>
      <c r="I1162" s="222"/>
      <c r="J1162" s="222"/>
      <c r="K1162" s="222"/>
      <c r="L1162" s="222"/>
      <c r="M1162" s="222"/>
      <c r="N1162" s="222"/>
      <c r="R1162" s="223"/>
    </row>
    <row r="1163" spans="1:18" s="191" customFormat="1">
      <c r="A1163" s="221"/>
      <c r="B1163" s="221"/>
      <c r="C1163" s="221"/>
      <c r="D1163" s="222"/>
      <c r="E1163" s="222"/>
      <c r="F1163" s="222"/>
      <c r="G1163" s="222"/>
      <c r="H1163" s="222"/>
      <c r="I1163" s="222"/>
      <c r="J1163" s="222"/>
      <c r="K1163" s="222"/>
      <c r="L1163" s="222"/>
      <c r="M1163" s="222"/>
      <c r="N1163" s="222"/>
      <c r="R1163" s="223"/>
    </row>
    <row r="1164" spans="1:18" s="191" customFormat="1">
      <c r="A1164" s="221"/>
      <c r="B1164" s="221"/>
      <c r="C1164" s="221"/>
      <c r="D1164" s="222"/>
      <c r="E1164" s="222"/>
      <c r="F1164" s="222"/>
      <c r="G1164" s="222"/>
      <c r="H1164" s="222"/>
      <c r="I1164" s="222"/>
      <c r="J1164" s="222"/>
      <c r="K1164" s="222"/>
      <c r="L1164" s="222"/>
      <c r="M1164" s="222"/>
      <c r="N1164" s="222"/>
      <c r="R1164" s="223"/>
    </row>
    <row r="1165" spans="1:18" s="191" customFormat="1">
      <c r="A1165" s="221"/>
      <c r="B1165" s="221"/>
      <c r="C1165" s="221"/>
      <c r="D1165" s="222"/>
      <c r="E1165" s="222"/>
      <c r="F1165" s="222"/>
      <c r="G1165" s="222"/>
      <c r="H1165" s="222"/>
      <c r="I1165" s="222"/>
      <c r="J1165" s="222"/>
      <c r="K1165" s="222"/>
      <c r="L1165" s="222"/>
      <c r="M1165" s="222"/>
      <c r="N1165" s="222"/>
      <c r="R1165" s="223"/>
    </row>
    <row r="1166" spans="1:18" s="191" customFormat="1">
      <c r="A1166" s="221"/>
      <c r="B1166" s="221"/>
      <c r="C1166" s="221"/>
      <c r="D1166" s="222"/>
      <c r="E1166" s="222"/>
      <c r="F1166" s="222"/>
      <c r="G1166" s="222"/>
      <c r="H1166" s="222"/>
      <c r="I1166" s="222"/>
      <c r="J1166" s="222"/>
      <c r="K1166" s="222"/>
      <c r="L1166" s="222"/>
      <c r="M1166" s="222"/>
      <c r="N1166" s="222"/>
      <c r="R1166" s="223"/>
    </row>
    <row r="1167" spans="1:18" s="191" customFormat="1">
      <c r="A1167" s="221"/>
      <c r="B1167" s="221"/>
      <c r="C1167" s="221"/>
      <c r="D1167" s="222"/>
      <c r="E1167" s="222"/>
      <c r="F1167" s="222"/>
      <c r="G1167" s="222"/>
      <c r="H1167" s="222"/>
      <c r="I1167" s="222"/>
      <c r="J1167" s="222"/>
      <c r="K1167" s="222"/>
      <c r="L1167" s="222"/>
      <c r="M1167" s="222"/>
      <c r="N1167" s="222"/>
      <c r="R1167" s="223"/>
    </row>
    <row r="1168" spans="1:18" s="191" customFormat="1">
      <c r="A1168" s="221"/>
      <c r="B1168" s="221"/>
      <c r="C1168" s="221"/>
      <c r="D1168" s="222"/>
      <c r="E1168" s="222"/>
      <c r="F1168" s="222"/>
      <c r="G1168" s="222"/>
      <c r="H1168" s="222"/>
      <c r="I1168" s="222"/>
      <c r="J1168" s="222"/>
      <c r="K1168" s="222"/>
      <c r="L1168" s="222"/>
      <c r="M1168" s="222"/>
      <c r="N1168" s="222"/>
      <c r="R1168" s="223"/>
    </row>
    <row r="1169" spans="1:18" s="191" customFormat="1">
      <c r="A1169" s="221"/>
      <c r="B1169" s="221"/>
      <c r="C1169" s="221"/>
      <c r="D1169" s="222"/>
      <c r="E1169" s="222"/>
      <c r="F1169" s="222"/>
      <c r="G1169" s="222"/>
      <c r="H1169" s="222"/>
      <c r="I1169" s="222"/>
      <c r="J1169" s="222"/>
      <c r="K1169" s="222"/>
      <c r="L1169" s="222"/>
      <c r="M1169" s="222"/>
      <c r="N1169" s="222"/>
      <c r="R1169" s="223"/>
    </row>
    <row r="1170" spans="1:18" s="191" customFormat="1">
      <c r="A1170" s="221"/>
      <c r="B1170" s="221"/>
      <c r="C1170" s="221"/>
      <c r="D1170" s="222"/>
      <c r="E1170" s="222"/>
      <c r="F1170" s="222"/>
      <c r="G1170" s="222"/>
      <c r="H1170" s="222"/>
      <c r="I1170" s="222"/>
      <c r="J1170" s="222"/>
      <c r="K1170" s="222"/>
      <c r="L1170" s="222"/>
      <c r="M1170" s="222"/>
      <c r="N1170" s="222"/>
      <c r="R1170" s="223"/>
    </row>
    <row r="1171" spans="1:18" s="191" customFormat="1">
      <c r="A1171" s="221"/>
      <c r="B1171" s="221"/>
      <c r="C1171" s="221"/>
      <c r="D1171" s="222"/>
      <c r="E1171" s="222"/>
      <c r="F1171" s="222"/>
      <c r="G1171" s="222"/>
      <c r="H1171" s="222"/>
      <c r="I1171" s="222"/>
      <c r="J1171" s="222"/>
      <c r="K1171" s="222"/>
      <c r="L1171" s="222"/>
      <c r="M1171" s="222"/>
      <c r="N1171" s="222"/>
      <c r="R1171" s="223"/>
    </row>
    <row r="1172" spans="1:18" s="191" customFormat="1">
      <c r="A1172" s="221"/>
      <c r="B1172" s="221"/>
      <c r="C1172" s="221"/>
      <c r="D1172" s="222"/>
      <c r="E1172" s="222"/>
      <c r="F1172" s="222"/>
      <c r="G1172" s="222"/>
      <c r="H1172" s="222"/>
      <c r="I1172" s="222"/>
      <c r="J1172" s="222"/>
      <c r="K1172" s="222"/>
      <c r="L1172" s="222"/>
      <c r="M1172" s="222"/>
      <c r="N1172" s="222"/>
      <c r="R1172" s="223"/>
    </row>
    <row r="1173" spans="1:18" s="191" customFormat="1">
      <c r="A1173" s="221"/>
      <c r="B1173" s="221"/>
      <c r="C1173" s="221"/>
      <c r="D1173" s="222"/>
      <c r="E1173" s="222"/>
      <c r="F1173" s="222"/>
      <c r="G1173" s="222"/>
      <c r="H1173" s="222"/>
      <c r="I1173" s="222"/>
      <c r="J1173" s="222"/>
      <c r="K1173" s="222"/>
      <c r="L1173" s="222"/>
      <c r="M1173" s="222"/>
      <c r="N1173" s="222"/>
      <c r="R1173" s="223"/>
    </row>
    <row r="1174" spans="1:18" s="191" customFormat="1">
      <c r="A1174" s="221"/>
      <c r="B1174" s="221"/>
      <c r="C1174" s="221"/>
      <c r="D1174" s="222"/>
      <c r="E1174" s="222"/>
      <c r="F1174" s="222"/>
      <c r="G1174" s="222"/>
      <c r="H1174" s="222"/>
      <c r="I1174" s="222"/>
      <c r="J1174" s="222"/>
      <c r="K1174" s="222"/>
      <c r="L1174" s="222"/>
      <c r="M1174" s="222"/>
      <c r="N1174" s="222"/>
      <c r="R1174" s="223"/>
    </row>
    <row r="1175" spans="1:18" s="191" customFormat="1">
      <c r="A1175" s="221"/>
      <c r="B1175" s="221"/>
      <c r="C1175" s="221"/>
      <c r="D1175" s="222"/>
      <c r="E1175" s="222"/>
      <c r="F1175" s="222"/>
      <c r="G1175" s="222"/>
      <c r="H1175" s="222"/>
      <c r="I1175" s="222"/>
      <c r="J1175" s="222"/>
      <c r="K1175" s="222"/>
      <c r="L1175" s="222"/>
      <c r="M1175" s="222"/>
      <c r="N1175" s="222"/>
      <c r="R1175" s="223"/>
    </row>
    <row r="1176" spans="1:18" s="191" customFormat="1">
      <c r="A1176" s="221"/>
      <c r="B1176" s="221"/>
      <c r="C1176" s="221"/>
      <c r="D1176" s="222"/>
      <c r="E1176" s="222"/>
      <c r="F1176" s="222"/>
      <c r="G1176" s="222"/>
      <c r="H1176" s="222"/>
      <c r="I1176" s="222"/>
      <c r="J1176" s="222"/>
      <c r="K1176" s="222"/>
      <c r="L1176" s="222"/>
      <c r="M1176" s="222"/>
      <c r="N1176" s="222"/>
      <c r="R1176" s="223"/>
    </row>
    <row r="1177" spans="1:18" s="191" customFormat="1">
      <c r="A1177" s="221"/>
      <c r="B1177" s="221"/>
      <c r="C1177" s="221"/>
      <c r="D1177" s="222"/>
      <c r="E1177" s="222"/>
      <c r="F1177" s="222"/>
      <c r="G1177" s="222"/>
      <c r="H1177" s="222"/>
      <c r="I1177" s="222"/>
      <c r="J1177" s="222"/>
      <c r="K1177" s="222"/>
      <c r="L1177" s="222"/>
      <c r="M1177" s="222"/>
      <c r="N1177" s="222"/>
      <c r="R1177" s="223"/>
    </row>
    <row r="1178" spans="1:18" s="191" customFormat="1">
      <c r="A1178" s="221"/>
      <c r="B1178" s="221"/>
      <c r="C1178" s="221"/>
      <c r="D1178" s="222"/>
      <c r="E1178" s="222"/>
      <c r="F1178" s="222"/>
      <c r="G1178" s="222"/>
      <c r="H1178" s="222"/>
      <c r="I1178" s="222"/>
      <c r="J1178" s="222"/>
      <c r="K1178" s="222"/>
      <c r="L1178" s="222"/>
      <c r="M1178" s="222"/>
      <c r="N1178" s="222"/>
      <c r="R1178" s="223"/>
    </row>
    <row r="1179" spans="1:18" s="191" customFormat="1">
      <c r="A1179" s="221"/>
      <c r="B1179" s="221"/>
      <c r="C1179" s="221"/>
      <c r="D1179" s="222"/>
      <c r="E1179" s="222"/>
      <c r="F1179" s="222"/>
      <c r="G1179" s="222"/>
      <c r="H1179" s="222"/>
      <c r="I1179" s="222"/>
      <c r="J1179" s="222"/>
      <c r="K1179" s="222"/>
      <c r="L1179" s="222"/>
      <c r="M1179" s="222"/>
      <c r="N1179" s="222"/>
      <c r="R1179" s="223"/>
    </row>
    <row r="1180" spans="1:18" s="191" customFormat="1">
      <c r="A1180" s="221"/>
      <c r="B1180" s="221"/>
      <c r="C1180" s="221"/>
      <c r="D1180" s="222"/>
      <c r="E1180" s="222"/>
      <c r="F1180" s="222"/>
      <c r="G1180" s="222"/>
      <c r="H1180" s="222"/>
      <c r="I1180" s="222"/>
      <c r="J1180" s="222"/>
      <c r="K1180" s="222"/>
      <c r="L1180" s="222"/>
      <c r="M1180" s="222"/>
      <c r="N1180" s="222"/>
      <c r="R1180" s="223"/>
    </row>
    <row r="1181" spans="1:18" s="191" customFormat="1">
      <c r="A1181" s="221"/>
      <c r="B1181" s="221"/>
      <c r="C1181" s="221"/>
      <c r="D1181" s="222"/>
      <c r="E1181" s="222"/>
      <c r="F1181" s="222"/>
      <c r="G1181" s="222"/>
      <c r="H1181" s="222"/>
      <c r="I1181" s="222"/>
      <c r="J1181" s="222"/>
      <c r="K1181" s="222"/>
      <c r="L1181" s="222"/>
      <c r="M1181" s="222"/>
      <c r="N1181" s="222"/>
      <c r="R1181" s="223"/>
    </row>
    <row r="1182" spans="1:18" s="191" customFormat="1">
      <c r="A1182" s="221"/>
      <c r="B1182" s="221"/>
      <c r="C1182" s="221"/>
      <c r="D1182" s="222"/>
      <c r="E1182" s="222"/>
      <c r="F1182" s="222"/>
      <c r="G1182" s="222"/>
      <c r="H1182" s="222"/>
      <c r="I1182" s="222"/>
      <c r="J1182" s="222"/>
      <c r="K1182" s="222"/>
      <c r="L1182" s="222"/>
      <c r="M1182" s="222"/>
      <c r="N1182" s="222"/>
      <c r="R1182" s="223"/>
    </row>
    <row r="1183" spans="1:18" s="191" customFormat="1">
      <c r="A1183" s="221"/>
      <c r="B1183" s="221"/>
      <c r="C1183" s="221"/>
      <c r="D1183" s="222"/>
      <c r="E1183" s="222"/>
      <c r="F1183" s="222"/>
      <c r="G1183" s="222"/>
      <c r="H1183" s="222"/>
      <c r="I1183" s="222"/>
      <c r="J1183" s="222"/>
      <c r="K1183" s="222"/>
      <c r="L1183" s="222"/>
      <c r="M1183" s="222"/>
      <c r="N1183" s="222"/>
      <c r="R1183" s="223"/>
    </row>
    <row r="1184" spans="1:18" s="191" customFormat="1">
      <c r="A1184" s="221"/>
      <c r="B1184" s="221"/>
      <c r="C1184" s="221"/>
      <c r="D1184" s="222"/>
      <c r="E1184" s="222"/>
      <c r="F1184" s="222"/>
      <c r="G1184" s="222"/>
      <c r="H1184" s="222"/>
      <c r="I1184" s="222"/>
      <c r="J1184" s="222"/>
      <c r="K1184" s="222"/>
      <c r="L1184" s="222"/>
      <c r="M1184" s="222"/>
      <c r="N1184" s="222"/>
      <c r="R1184" s="223"/>
    </row>
    <row r="1185" spans="1:18" s="191" customFormat="1">
      <c r="A1185" s="221"/>
      <c r="B1185" s="221"/>
      <c r="C1185" s="221"/>
      <c r="D1185" s="222"/>
      <c r="E1185" s="222"/>
      <c r="F1185" s="222"/>
      <c r="G1185" s="222"/>
      <c r="H1185" s="222"/>
      <c r="I1185" s="222"/>
      <c r="J1185" s="222"/>
      <c r="K1185" s="222"/>
      <c r="L1185" s="222"/>
      <c r="M1185" s="222"/>
      <c r="N1185" s="222"/>
      <c r="R1185" s="223"/>
    </row>
    <row r="1186" spans="1:18" s="191" customFormat="1">
      <c r="A1186" s="221"/>
      <c r="B1186" s="221"/>
      <c r="C1186" s="221"/>
      <c r="D1186" s="222"/>
      <c r="E1186" s="222"/>
      <c r="F1186" s="222"/>
      <c r="G1186" s="222"/>
      <c r="H1186" s="222"/>
      <c r="I1186" s="222"/>
      <c r="J1186" s="222"/>
      <c r="K1186" s="222"/>
      <c r="L1186" s="222"/>
      <c r="M1186" s="222"/>
      <c r="N1186" s="222"/>
      <c r="R1186" s="223"/>
    </row>
    <row r="1187" spans="1:18" s="191" customFormat="1">
      <c r="A1187" s="221"/>
      <c r="B1187" s="221"/>
      <c r="C1187" s="221"/>
      <c r="D1187" s="222"/>
      <c r="E1187" s="222"/>
      <c r="F1187" s="222"/>
      <c r="G1187" s="222"/>
      <c r="H1187" s="222"/>
      <c r="I1187" s="222"/>
      <c r="J1187" s="222"/>
      <c r="K1187" s="222"/>
      <c r="L1187" s="222"/>
      <c r="M1187" s="222"/>
      <c r="N1187" s="222"/>
      <c r="R1187" s="223"/>
    </row>
    <row r="1188" spans="1:18" s="191" customFormat="1">
      <c r="A1188" s="221"/>
      <c r="B1188" s="221"/>
      <c r="C1188" s="221"/>
      <c r="D1188" s="222"/>
      <c r="E1188" s="222"/>
      <c r="F1188" s="222"/>
      <c r="G1188" s="222"/>
      <c r="H1188" s="222"/>
      <c r="I1188" s="222"/>
      <c r="J1188" s="222"/>
      <c r="K1188" s="222"/>
      <c r="L1188" s="222"/>
      <c r="M1188" s="222"/>
      <c r="N1188" s="222"/>
      <c r="R1188" s="223"/>
    </row>
    <row r="1189" spans="1:18" s="191" customFormat="1">
      <c r="A1189" s="221"/>
      <c r="B1189" s="221"/>
      <c r="C1189" s="221"/>
      <c r="D1189" s="222"/>
      <c r="E1189" s="222"/>
      <c r="F1189" s="222"/>
      <c r="G1189" s="222"/>
      <c r="H1189" s="222"/>
      <c r="I1189" s="222"/>
      <c r="J1189" s="222"/>
      <c r="K1189" s="222"/>
      <c r="L1189" s="222"/>
      <c r="M1189" s="222"/>
      <c r="N1189" s="222"/>
      <c r="R1189" s="223"/>
    </row>
    <row r="1190" spans="1:18" s="191" customFormat="1">
      <c r="A1190" s="221"/>
      <c r="B1190" s="221"/>
      <c r="C1190" s="221"/>
      <c r="D1190" s="222"/>
      <c r="E1190" s="222"/>
      <c r="F1190" s="222"/>
      <c r="G1190" s="222"/>
      <c r="H1190" s="222"/>
      <c r="I1190" s="222"/>
      <c r="J1190" s="222"/>
      <c r="K1190" s="222"/>
      <c r="L1190" s="222"/>
      <c r="M1190" s="222"/>
      <c r="N1190" s="222"/>
      <c r="R1190" s="223"/>
    </row>
    <row r="1191" spans="1:18" s="191" customFormat="1">
      <c r="A1191" s="221"/>
      <c r="B1191" s="221"/>
      <c r="C1191" s="221"/>
      <c r="D1191" s="222"/>
      <c r="E1191" s="222"/>
      <c r="F1191" s="222"/>
      <c r="G1191" s="222"/>
      <c r="H1191" s="222"/>
      <c r="I1191" s="222"/>
      <c r="J1191" s="222"/>
      <c r="K1191" s="222"/>
      <c r="L1191" s="222"/>
      <c r="M1191" s="222"/>
      <c r="N1191" s="222"/>
      <c r="R1191" s="223"/>
    </row>
    <row r="1192" spans="1:18" s="191" customFormat="1">
      <c r="A1192" s="221"/>
      <c r="B1192" s="221"/>
      <c r="C1192" s="221"/>
      <c r="D1192" s="222"/>
      <c r="E1192" s="222"/>
      <c r="F1192" s="222"/>
      <c r="G1192" s="222"/>
      <c r="H1192" s="222"/>
      <c r="I1192" s="222"/>
      <c r="J1192" s="222"/>
      <c r="K1192" s="222"/>
      <c r="L1192" s="222"/>
      <c r="M1192" s="222"/>
      <c r="N1192" s="222"/>
      <c r="R1192" s="223"/>
    </row>
    <row r="1193" spans="1:18" s="191" customFormat="1">
      <c r="A1193" s="221"/>
      <c r="B1193" s="221"/>
      <c r="C1193" s="221"/>
      <c r="D1193" s="222"/>
      <c r="E1193" s="222"/>
      <c r="F1193" s="222"/>
      <c r="G1193" s="222"/>
      <c r="H1193" s="222"/>
      <c r="I1193" s="222"/>
      <c r="J1193" s="222"/>
      <c r="K1193" s="222"/>
      <c r="L1193" s="222"/>
      <c r="M1193" s="222"/>
      <c r="N1193" s="222"/>
      <c r="R1193" s="223"/>
    </row>
    <row r="1194" spans="1:18" s="191" customFormat="1">
      <c r="A1194" s="221"/>
      <c r="B1194" s="221"/>
      <c r="C1194" s="221"/>
      <c r="D1194" s="222"/>
      <c r="E1194" s="222"/>
      <c r="F1194" s="222"/>
      <c r="G1194" s="222"/>
      <c r="H1194" s="222"/>
      <c r="I1194" s="222"/>
      <c r="J1194" s="222"/>
      <c r="K1194" s="222"/>
      <c r="L1194" s="222"/>
      <c r="M1194" s="222"/>
      <c r="N1194" s="222"/>
      <c r="R1194" s="223"/>
    </row>
    <row r="1195" spans="1:18" s="191" customFormat="1">
      <c r="A1195" s="221"/>
      <c r="B1195" s="221"/>
      <c r="C1195" s="221"/>
      <c r="D1195" s="222"/>
      <c r="E1195" s="222"/>
      <c r="F1195" s="222"/>
      <c r="G1195" s="222"/>
      <c r="H1195" s="222"/>
      <c r="I1195" s="222"/>
      <c r="J1195" s="222"/>
      <c r="K1195" s="222"/>
      <c r="L1195" s="222"/>
      <c r="M1195" s="222"/>
      <c r="N1195" s="222"/>
      <c r="R1195" s="223"/>
    </row>
    <row r="1196" spans="1:18" s="191" customFormat="1">
      <c r="A1196" s="221"/>
      <c r="B1196" s="221"/>
      <c r="C1196" s="221"/>
      <c r="D1196" s="222"/>
      <c r="E1196" s="222"/>
      <c r="F1196" s="222"/>
      <c r="G1196" s="222"/>
      <c r="H1196" s="222"/>
      <c r="I1196" s="222"/>
      <c r="J1196" s="222"/>
      <c r="K1196" s="222"/>
      <c r="L1196" s="222"/>
      <c r="M1196" s="222"/>
      <c r="N1196" s="222"/>
      <c r="R1196" s="223"/>
    </row>
    <row r="1197" spans="1:18" s="191" customFormat="1">
      <c r="A1197" s="221"/>
      <c r="B1197" s="221"/>
      <c r="C1197" s="221"/>
      <c r="D1197" s="222"/>
      <c r="E1197" s="222"/>
      <c r="F1197" s="222"/>
      <c r="G1197" s="222"/>
      <c r="H1197" s="222"/>
      <c r="I1197" s="222"/>
      <c r="J1197" s="222"/>
      <c r="K1197" s="222"/>
      <c r="L1197" s="222"/>
      <c r="M1197" s="222"/>
      <c r="N1197" s="222"/>
      <c r="R1197" s="223"/>
    </row>
    <row r="1198" spans="1:18" s="191" customFormat="1">
      <c r="A1198" s="221"/>
      <c r="B1198" s="221"/>
      <c r="C1198" s="221"/>
      <c r="D1198" s="222"/>
      <c r="E1198" s="222"/>
      <c r="F1198" s="222"/>
      <c r="G1198" s="222"/>
      <c r="H1198" s="222"/>
      <c r="I1198" s="222"/>
      <c r="J1198" s="222"/>
      <c r="K1198" s="222"/>
      <c r="L1198" s="222"/>
      <c r="M1198" s="222"/>
      <c r="N1198" s="222"/>
      <c r="R1198" s="223"/>
    </row>
    <row r="1199" spans="1:18" s="191" customFormat="1">
      <c r="A1199" s="221"/>
      <c r="B1199" s="221"/>
      <c r="C1199" s="221"/>
      <c r="D1199" s="222"/>
      <c r="E1199" s="222"/>
      <c r="F1199" s="222"/>
      <c r="G1199" s="222"/>
      <c r="H1199" s="222"/>
      <c r="I1199" s="222"/>
      <c r="J1199" s="222"/>
      <c r="K1199" s="222"/>
      <c r="L1199" s="222"/>
      <c r="M1199" s="222"/>
      <c r="N1199" s="222"/>
      <c r="R1199" s="223"/>
    </row>
    <row r="1200" spans="1:18" s="191" customFormat="1">
      <c r="A1200" s="221"/>
      <c r="B1200" s="221"/>
      <c r="C1200" s="221"/>
      <c r="D1200" s="222"/>
      <c r="E1200" s="222"/>
      <c r="F1200" s="222"/>
      <c r="G1200" s="222"/>
      <c r="H1200" s="222"/>
      <c r="I1200" s="222"/>
      <c r="J1200" s="222"/>
      <c r="K1200" s="222"/>
      <c r="L1200" s="222"/>
      <c r="M1200" s="222"/>
      <c r="N1200" s="222"/>
      <c r="R1200" s="223"/>
    </row>
    <row r="1201" spans="1:18" s="191" customFormat="1">
      <c r="A1201" s="221"/>
      <c r="B1201" s="221"/>
      <c r="C1201" s="221"/>
      <c r="D1201" s="222"/>
      <c r="E1201" s="222"/>
      <c r="F1201" s="222"/>
      <c r="G1201" s="222"/>
      <c r="H1201" s="222"/>
      <c r="I1201" s="222"/>
      <c r="J1201" s="222"/>
      <c r="K1201" s="222"/>
      <c r="L1201" s="222"/>
      <c r="M1201" s="222"/>
      <c r="N1201" s="222"/>
      <c r="R1201" s="223"/>
    </row>
    <row r="1202" spans="1:18" s="191" customFormat="1">
      <c r="A1202" s="221"/>
      <c r="B1202" s="221"/>
      <c r="C1202" s="221"/>
      <c r="D1202" s="222"/>
      <c r="E1202" s="222"/>
      <c r="F1202" s="222"/>
      <c r="G1202" s="222"/>
      <c r="H1202" s="222"/>
      <c r="I1202" s="222"/>
      <c r="J1202" s="222"/>
      <c r="K1202" s="222"/>
      <c r="L1202" s="222"/>
      <c r="M1202" s="222"/>
      <c r="N1202" s="222"/>
      <c r="R1202" s="223"/>
    </row>
    <row r="1203" spans="1:18" s="191" customFormat="1">
      <c r="A1203" s="221"/>
      <c r="B1203" s="221"/>
      <c r="C1203" s="221"/>
      <c r="D1203" s="222"/>
      <c r="E1203" s="222"/>
      <c r="F1203" s="222"/>
      <c r="G1203" s="222"/>
      <c r="H1203" s="222"/>
      <c r="I1203" s="222"/>
      <c r="J1203" s="222"/>
      <c r="K1203" s="222"/>
      <c r="L1203" s="222"/>
      <c r="M1203" s="222"/>
      <c r="N1203" s="222"/>
      <c r="R1203" s="223"/>
    </row>
    <row r="1204" spans="1:18" s="191" customFormat="1">
      <c r="A1204" s="221"/>
      <c r="B1204" s="221"/>
      <c r="C1204" s="221"/>
      <c r="D1204" s="222"/>
      <c r="E1204" s="222"/>
      <c r="F1204" s="222"/>
      <c r="G1204" s="222"/>
      <c r="H1204" s="222"/>
      <c r="I1204" s="222"/>
      <c r="J1204" s="222"/>
      <c r="K1204" s="222"/>
      <c r="L1204" s="222"/>
      <c r="M1204" s="222"/>
      <c r="N1204" s="222"/>
      <c r="R1204" s="223"/>
    </row>
    <row r="1205" spans="1:18" s="191" customFormat="1">
      <c r="A1205" s="221"/>
      <c r="B1205" s="221"/>
      <c r="C1205" s="221"/>
      <c r="D1205" s="222"/>
      <c r="E1205" s="222"/>
      <c r="F1205" s="222"/>
      <c r="G1205" s="222"/>
      <c r="H1205" s="222"/>
      <c r="I1205" s="222"/>
      <c r="J1205" s="222"/>
      <c r="K1205" s="222"/>
      <c r="L1205" s="222"/>
      <c r="M1205" s="222"/>
      <c r="N1205" s="222"/>
      <c r="R1205" s="223"/>
    </row>
    <row r="1206" spans="1:18" s="191" customFormat="1">
      <c r="A1206" s="221"/>
      <c r="B1206" s="221"/>
      <c r="C1206" s="221"/>
      <c r="D1206" s="222"/>
      <c r="E1206" s="222"/>
      <c r="F1206" s="222"/>
      <c r="G1206" s="222"/>
      <c r="H1206" s="222"/>
      <c r="I1206" s="222"/>
      <c r="J1206" s="222"/>
      <c r="K1206" s="222"/>
      <c r="L1206" s="222"/>
      <c r="M1206" s="222"/>
      <c r="N1206" s="222"/>
      <c r="R1206" s="223"/>
    </row>
    <row r="1207" spans="1:18" s="191" customFormat="1">
      <c r="A1207" s="221"/>
      <c r="B1207" s="221"/>
      <c r="C1207" s="221"/>
      <c r="D1207" s="222"/>
      <c r="E1207" s="222"/>
      <c r="F1207" s="222"/>
      <c r="G1207" s="222"/>
      <c r="H1207" s="222"/>
      <c r="I1207" s="222"/>
      <c r="J1207" s="222"/>
      <c r="K1207" s="222"/>
      <c r="L1207" s="222"/>
      <c r="M1207" s="222"/>
      <c r="N1207" s="222"/>
      <c r="R1207" s="223"/>
    </row>
    <row r="1208" spans="1:18" s="191" customFormat="1">
      <c r="A1208" s="221"/>
      <c r="B1208" s="221"/>
      <c r="C1208" s="221"/>
      <c r="D1208" s="222"/>
      <c r="E1208" s="222"/>
      <c r="F1208" s="222"/>
      <c r="G1208" s="222"/>
      <c r="H1208" s="222"/>
      <c r="I1208" s="222"/>
      <c r="J1208" s="222"/>
      <c r="K1208" s="222"/>
      <c r="L1208" s="222"/>
      <c r="M1208" s="222"/>
      <c r="N1208" s="222"/>
      <c r="R1208" s="223"/>
    </row>
    <row r="1209" spans="1:18" s="191" customFormat="1">
      <c r="A1209" s="221"/>
      <c r="B1209" s="221"/>
      <c r="C1209" s="221"/>
      <c r="D1209" s="222"/>
      <c r="E1209" s="222"/>
      <c r="F1209" s="222"/>
      <c r="G1209" s="222"/>
      <c r="H1209" s="222"/>
      <c r="I1209" s="222"/>
      <c r="J1209" s="222"/>
      <c r="K1209" s="222"/>
      <c r="L1209" s="222"/>
      <c r="M1209" s="222"/>
      <c r="N1209" s="222"/>
      <c r="R1209" s="223"/>
    </row>
    <row r="1210" spans="1:18" s="191" customFormat="1">
      <c r="A1210" s="221"/>
      <c r="B1210" s="221"/>
      <c r="C1210" s="221"/>
      <c r="D1210" s="222"/>
      <c r="E1210" s="222"/>
      <c r="F1210" s="222"/>
      <c r="G1210" s="222"/>
      <c r="H1210" s="222"/>
      <c r="I1210" s="222"/>
      <c r="J1210" s="222"/>
      <c r="K1210" s="222"/>
      <c r="L1210" s="222"/>
      <c r="M1210" s="222"/>
      <c r="N1210" s="222"/>
      <c r="R1210" s="223"/>
    </row>
    <row r="1211" spans="1:18" s="191" customFormat="1">
      <c r="A1211" s="221"/>
      <c r="B1211" s="221"/>
      <c r="C1211" s="221"/>
      <c r="D1211" s="222"/>
      <c r="E1211" s="222"/>
      <c r="F1211" s="222"/>
      <c r="G1211" s="222"/>
      <c r="H1211" s="222"/>
      <c r="I1211" s="222"/>
      <c r="J1211" s="222"/>
      <c r="K1211" s="222"/>
      <c r="L1211" s="222"/>
      <c r="M1211" s="222"/>
      <c r="N1211" s="222"/>
      <c r="R1211" s="223"/>
    </row>
    <row r="1212" spans="1:18" s="191" customFormat="1">
      <c r="A1212" s="221"/>
      <c r="B1212" s="221"/>
      <c r="C1212" s="221"/>
      <c r="D1212" s="222"/>
      <c r="E1212" s="222"/>
      <c r="F1212" s="222"/>
      <c r="G1212" s="222"/>
      <c r="H1212" s="222"/>
      <c r="I1212" s="222"/>
      <c r="J1212" s="222"/>
      <c r="K1212" s="222"/>
      <c r="L1212" s="222"/>
      <c r="M1212" s="222"/>
      <c r="N1212" s="222"/>
      <c r="R1212" s="223"/>
    </row>
    <row r="1213" spans="1:18" s="191" customFormat="1">
      <c r="A1213" s="221"/>
      <c r="B1213" s="221"/>
      <c r="C1213" s="221"/>
      <c r="D1213" s="222"/>
      <c r="E1213" s="222"/>
      <c r="F1213" s="222"/>
      <c r="G1213" s="222"/>
      <c r="H1213" s="222"/>
      <c r="I1213" s="222"/>
      <c r="J1213" s="222"/>
      <c r="K1213" s="222"/>
      <c r="L1213" s="222"/>
      <c r="M1213" s="222"/>
      <c r="N1213" s="222"/>
      <c r="R1213" s="223"/>
    </row>
    <row r="1214" spans="1:18" s="191" customFormat="1">
      <c r="A1214" s="221"/>
      <c r="B1214" s="221"/>
      <c r="C1214" s="221"/>
      <c r="D1214" s="222"/>
      <c r="E1214" s="222"/>
      <c r="F1214" s="222"/>
      <c r="G1214" s="222"/>
      <c r="H1214" s="222"/>
      <c r="I1214" s="222"/>
      <c r="J1214" s="222"/>
      <c r="K1214" s="222"/>
      <c r="L1214" s="222"/>
      <c r="M1214" s="222"/>
      <c r="N1214" s="222"/>
      <c r="R1214" s="223"/>
    </row>
    <row r="1215" spans="1:18" s="191" customFormat="1">
      <c r="A1215" s="221"/>
      <c r="B1215" s="221"/>
      <c r="C1215" s="221"/>
      <c r="D1215" s="222"/>
      <c r="E1215" s="222"/>
      <c r="F1215" s="222"/>
      <c r="G1215" s="222"/>
      <c r="H1215" s="222"/>
      <c r="I1215" s="222"/>
      <c r="J1215" s="222"/>
      <c r="K1215" s="222"/>
      <c r="L1215" s="222"/>
      <c r="M1215" s="222"/>
      <c r="N1215" s="222"/>
      <c r="R1215" s="223"/>
    </row>
    <row r="1216" spans="1:18" s="191" customFormat="1">
      <c r="A1216" s="221"/>
      <c r="B1216" s="221"/>
      <c r="C1216" s="221"/>
      <c r="D1216" s="222"/>
      <c r="E1216" s="222"/>
      <c r="F1216" s="222"/>
      <c r="G1216" s="222"/>
      <c r="H1216" s="222"/>
      <c r="I1216" s="222"/>
      <c r="J1216" s="222"/>
      <c r="K1216" s="222"/>
      <c r="L1216" s="222"/>
      <c r="M1216" s="222"/>
      <c r="N1216" s="222"/>
      <c r="R1216" s="223"/>
    </row>
    <row r="1217" spans="1:18" s="191" customFormat="1">
      <c r="A1217" s="221"/>
      <c r="B1217" s="221"/>
      <c r="C1217" s="221"/>
      <c r="D1217" s="222"/>
      <c r="E1217" s="222"/>
      <c r="F1217" s="222"/>
      <c r="G1217" s="222"/>
      <c r="H1217" s="222"/>
      <c r="I1217" s="222"/>
      <c r="J1217" s="222"/>
      <c r="K1217" s="222"/>
      <c r="L1217" s="222"/>
      <c r="M1217" s="222"/>
      <c r="N1217" s="222"/>
      <c r="R1217" s="223"/>
    </row>
    <row r="1218" spans="1:18" s="191" customFormat="1">
      <c r="A1218" s="221"/>
      <c r="B1218" s="221"/>
      <c r="C1218" s="221"/>
      <c r="D1218" s="222"/>
      <c r="E1218" s="222"/>
      <c r="F1218" s="222"/>
      <c r="G1218" s="222"/>
      <c r="H1218" s="222"/>
      <c r="I1218" s="222"/>
      <c r="J1218" s="222"/>
      <c r="K1218" s="222"/>
      <c r="L1218" s="222"/>
      <c r="M1218" s="222"/>
      <c r="N1218" s="222"/>
      <c r="R1218" s="223"/>
    </row>
    <row r="1219" spans="1:18" s="191" customFormat="1">
      <c r="A1219" s="221"/>
      <c r="B1219" s="221"/>
      <c r="C1219" s="221"/>
      <c r="D1219" s="222"/>
      <c r="E1219" s="222"/>
      <c r="F1219" s="222"/>
      <c r="G1219" s="222"/>
      <c r="H1219" s="222"/>
      <c r="I1219" s="222"/>
      <c r="J1219" s="222"/>
      <c r="K1219" s="222"/>
      <c r="L1219" s="222"/>
      <c r="M1219" s="222"/>
      <c r="N1219" s="222"/>
      <c r="R1219" s="223"/>
    </row>
    <row r="1220" spans="1:18" s="191" customFormat="1">
      <c r="A1220" s="221"/>
      <c r="B1220" s="221"/>
      <c r="C1220" s="221"/>
      <c r="D1220" s="222"/>
      <c r="E1220" s="222"/>
      <c r="F1220" s="222"/>
      <c r="G1220" s="222"/>
      <c r="H1220" s="222"/>
      <c r="I1220" s="222"/>
      <c r="J1220" s="222"/>
      <c r="K1220" s="222"/>
      <c r="L1220" s="222"/>
      <c r="M1220" s="222"/>
      <c r="N1220" s="222"/>
      <c r="R1220" s="223"/>
    </row>
    <row r="1221" spans="1:18" s="191" customFormat="1">
      <c r="A1221" s="221"/>
      <c r="B1221" s="221"/>
      <c r="C1221" s="221"/>
      <c r="D1221" s="222"/>
      <c r="E1221" s="222"/>
      <c r="F1221" s="222"/>
      <c r="G1221" s="222"/>
      <c r="H1221" s="222"/>
      <c r="I1221" s="222"/>
      <c r="J1221" s="222"/>
      <c r="K1221" s="222"/>
      <c r="L1221" s="222"/>
      <c r="M1221" s="222"/>
      <c r="N1221" s="222"/>
      <c r="R1221" s="223"/>
    </row>
    <row r="1222" spans="1:18" s="191" customFormat="1">
      <c r="A1222" s="221"/>
      <c r="B1222" s="221"/>
      <c r="C1222" s="221"/>
      <c r="D1222" s="222"/>
      <c r="E1222" s="222"/>
      <c r="F1222" s="222"/>
      <c r="G1222" s="222"/>
      <c r="H1222" s="222"/>
      <c r="I1222" s="222"/>
      <c r="J1222" s="222"/>
      <c r="K1222" s="222"/>
      <c r="L1222" s="222"/>
      <c r="M1222" s="222"/>
      <c r="N1222" s="222"/>
      <c r="R1222" s="223"/>
    </row>
    <row r="1223" spans="1:18" s="191" customFormat="1">
      <c r="A1223" s="221"/>
      <c r="B1223" s="221"/>
      <c r="C1223" s="221"/>
      <c r="D1223" s="222"/>
      <c r="E1223" s="222"/>
      <c r="F1223" s="222"/>
      <c r="G1223" s="222"/>
      <c r="H1223" s="222"/>
      <c r="I1223" s="222"/>
      <c r="J1223" s="222"/>
      <c r="K1223" s="222"/>
      <c r="L1223" s="222"/>
      <c r="M1223" s="222"/>
      <c r="N1223" s="222"/>
      <c r="R1223" s="223"/>
    </row>
    <row r="1224" spans="1:18" s="191" customFormat="1">
      <c r="A1224" s="221"/>
      <c r="B1224" s="221"/>
      <c r="C1224" s="221"/>
      <c r="D1224" s="222"/>
      <c r="E1224" s="222"/>
      <c r="F1224" s="222"/>
      <c r="G1224" s="222"/>
      <c r="H1224" s="222"/>
      <c r="I1224" s="222"/>
      <c r="J1224" s="222"/>
      <c r="K1224" s="222"/>
      <c r="L1224" s="222"/>
      <c r="M1224" s="222"/>
      <c r="N1224" s="222"/>
      <c r="R1224" s="223"/>
    </row>
    <row r="1225" spans="1:18" s="191" customFormat="1">
      <c r="A1225" s="221"/>
      <c r="B1225" s="221"/>
      <c r="C1225" s="221"/>
      <c r="D1225" s="222"/>
      <c r="E1225" s="222"/>
      <c r="F1225" s="222"/>
      <c r="G1225" s="222"/>
      <c r="H1225" s="222"/>
      <c r="I1225" s="222"/>
      <c r="J1225" s="222"/>
      <c r="K1225" s="222"/>
      <c r="L1225" s="222"/>
      <c r="M1225" s="222"/>
      <c r="N1225" s="222"/>
      <c r="R1225" s="223"/>
    </row>
    <row r="1226" spans="1:18" s="191" customFormat="1">
      <c r="A1226" s="221"/>
      <c r="B1226" s="221"/>
      <c r="C1226" s="221"/>
      <c r="D1226" s="222"/>
      <c r="E1226" s="222"/>
      <c r="F1226" s="222"/>
      <c r="G1226" s="222"/>
      <c r="H1226" s="222"/>
      <c r="I1226" s="222"/>
      <c r="J1226" s="222"/>
      <c r="K1226" s="222"/>
      <c r="L1226" s="222"/>
      <c r="M1226" s="222"/>
      <c r="N1226" s="222"/>
      <c r="R1226" s="223"/>
    </row>
    <row r="1227" spans="1:18" s="191" customFormat="1">
      <c r="A1227" s="221"/>
      <c r="B1227" s="221"/>
      <c r="C1227" s="221"/>
      <c r="D1227" s="222"/>
      <c r="E1227" s="222"/>
      <c r="F1227" s="222"/>
      <c r="G1227" s="222"/>
      <c r="H1227" s="222"/>
      <c r="I1227" s="222"/>
      <c r="J1227" s="222"/>
      <c r="K1227" s="222"/>
      <c r="L1227" s="222"/>
      <c r="M1227" s="222"/>
      <c r="N1227" s="222"/>
      <c r="R1227" s="223"/>
    </row>
    <row r="1228" spans="1:18" s="191" customFormat="1">
      <c r="A1228" s="221"/>
      <c r="B1228" s="221"/>
      <c r="C1228" s="221"/>
      <c r="D1228" s="222"/>
      <c r="E1228" s="222"/>
      <c r="F1228" s="222"/>
      <c r="G1228" s="222"/>
      <c r="H1228" s="222"/>
      <c r="I1228" s="222"/>
      <c r="J1228" s="222"/>
      <c r="K1228" s="222"/>
      <c r="L1228" s="222"/>
      <c r="M1228" s="222"/>
      <c r="N1228" s="222"/>
      <c r="R1228" s="223"/>
    </row>
    <row r="1229" spans="1:18" s="191" customFormat="1">
      <c r="A1229" s="221"/>
      <c r="B1229" s="221"/>
      <c r="C1229" s="221"/>
      <c r="D1229" s="222"/>
      <c r="E1229" s="222"/>
      <c r="F1229" s="222"/>
      <c r="G1229" s="222"/>
      <c r="H1229" s="222"/>
      <c r="I1229" s="222"/>
      <c r="J1229" s="222"/>
      <c r="K1229" s="222"/>
      <c r="L1229" s="222"/>
      <c r="M1229" s="222"/>
      <c r="N1229" s="222"/>
      <c r="R1229" s="223"/>
    </row>
    <row r="1230" spans="1:18" s="191" customFormat="1">
      <c r="A1230" s="221"/>
      <c r="B1230" s="221"/>
      <c r="C1230" s="221"/>
      <c r="D1230" s="222"/>
      <c r="E1230" s="222"/>
      <c r="F1230" s="222"/>
      <c r="G1230" s="222"/>
      <c r="H1230" s="222"/>
      <c r="I1230" s="222"/>
      <c r="J1230" s="222"/>
      <c r="K1230" s="222"/>
      <c r="L1230" s="222"/>
      <c r="M1230" s="222"/>
      <c r="N1230" s="222"/>
      <c r="R1230" s="223"/>
    </row>
    <row r="1231" spans="1:18" s="191" customFormat="1">
      <c r="A1231" s="221"/>
      <c r="B1231" s="221"/>
      <c r="C1231" s="221"/>
      <c r="D1231" s="222"/>
      <c r="E1231" s="222"/>
      <c r="F1231" s="222"/>
      <c r="G1231" s="222"/>
      <c r="H1231" s="222"/>
      <c r="I1231" s="222"/>
      <c r="J1231" s="222"/>
      <c r="K1231" s="222"/>
      <c r="L1231" s="222"/>
      <c r="M1231" s="222"/>
      <c r="N1231" s="222"/>
      <c r="R1231" s="223"/>
    </row>
    <row r="1232" spans="1:18" s="191" customFormat="1">
      <c r="A1232" s="221"/>
      <c r="B1232" s="221"/>
      <c r="C1232" s="221"/>
      <c r="D1232" s="222"/>
      <c r="E1232" s="222"/>
      <c r="F1232" s="222"/>
      <c r="G1232" s="222"/>
      <c r="H1232" s="222"/>
      <c r="I1232" s="222"/>
      <c r="J1232" s="222"/>
      <c r="K1232" s="222"/>
      <c r="L1232" s="222"/>
      <c r="M1232" s="222"/>
      <c r="N1232" s="222"/>
      <c r="R1232" s="223"/>
    </row>
    <row r="1233" spans="1:18" s="191" customFormat="1">
      <c r="A1233" s="221"/>
      <c r="B1233" s="221"/>
      <c r="C1233" s="221"/>
      <c r="D1233" s="222"/>
      <c r="E1233" s="222"/>
      <c r="F1233" s="222"/>
      <c r="G1233" s="222"/>
      <c r="H1233" s="222"/>
      <c r="I1233" s="222"/>
      <c r="J1233" s="222"/>
      <c r="K1233" s="222"/>
      <c r="L1233" s="222"/>
      <c r="M1233" s="222"/>
      <c r="N1233" s="222"/>
      <c r="R1233" s="223"/>
    </row>
    <row r="1234" spans="1:18" s="191" customFormat="1">
      <c r="A1234" s="221"/>
      <c r="B1234" s="221"/>
      <c r="C1234" s="221"/>
      <c r="D1234" s="222"/>
      <c r="E1234" s="222"/>
      <c r="F1234" s="222"/>
      <c r="G1234" s="222"/>
      <c r="H1234" s="222"/>
      <c r="I1234" s="222"/>
      <c r="J1234" s="222"/>
      <c r="K1234" s="222"/>
      <c r="L1234" s="222"/>
      <c r="M1234" s="222"/>
      <c r="N1234" s="222"/>
      <c r="R1234" s="223"/>
    </row>
    <row r="1235" spans="1:18" s="191" customFormat="1">
      <c r="A1235" s="221"/>
      <c r="B1235" s="221"/>
      <c r="C1235" s="221"/>
      <c r="D1235" s="222"/>
      <c r="E1235" s="222"/>
      <c r="F1235" s="222"/>
      <c r="G1235" s="222"/>
      <c r="H1235" s="222"/>
      <c r="I1235" s="222"/>
      <c r="J1235" s="222"/>
      <c r="K1235" s="222"/>
      <c r="L1235" s="222"/>
      <c r="M1235" s="222"/>
      <c r="N1235" s="222"/>
      <c r="R1235" s="223"/>
    </row>
    <row r="1236" spans="1:18" s="191" customFormat="1">
      <c r="A1236" s="221"/>
      <c r="B1236" s="221"/>
      <c r="C1236" s="221"/>
      <c r="D1236" s="222"/>
      <c r="E1236" s="222"/>
      <c r="F1236" s="222"/>
      <c r="G1236" s="222"/>
      <c r="H1236" s="222"/>
      <c r="I1236" s="222"/>
      <c r="J1236" s="222"/>
      <c r="K1236" s="222"/>
      <c r="L1236" s="222"/>
      <c r="M1236" s="222"/>
      <c r="N1236" s="222"/>
      <c r="R1236" s="223"/>
    </row>
    <row r="1237" spans="1:18" s="191" customFormat="1">
      <c r="A1237" s="221"/>
      <c r="B1237" s="221"/>
      <c r="C1237" s="221"/>
      <c r="D1237" s="222"/>
      <c r="E1237" s="222"/>
      <c r="F1237" s="222"/>
      <c r="G1237" s="222"/>
      <c r="H1237" s="222"/>
      <c r="I1237" s="222"/>
      <c r="J1237" s="222"/>
      <c r="K1237" s="222"/>
      <c r="L1237" s="222"/>
      <c r="M1237" s="222"/>
      <c r="N1237" s="222"/>
      <c r="R1237" s="223"/>
    </row>
    <row r="1238" spans="1:18" s="191" customFormat="1">
      <c r="A1238" s="221"/>
      <c r="B1238" s="221"/>
      <c r="C1238" s="221"/>
      <c r="D1238" s="222"/>
      <c r="E1238" s="222"/>
      <c r="F1238" s="222"/>
      <c r="G1238" s="222"/>
      <c r="H1238" s="222"/>
      <c r="I1238" s="222"/>
      <c r="J1238" s="222"/>
      <c r="K1238" s="222"/>
      <c r="L1238" s="222"/>
      <c r="M1238" s="222"/>
      <c r="N1238" s="222"/>
      <c r="R1238" s="223"/>
    </row>
    <row r="1239" spans="1:18" s="191" customFormat="1">
      <c r="A1239" s="221"/>
      <c r="B1239" s="221"/>
      <c r="C1239" s="221"/>
      <c r="D1239" s="222"/>
      <c r="E1239" s="222"/>
      <c r="F1239" s="222"/>
      <c r="G1239" s="222"/>
      <c r="H1239" s="222"/>
      <c r="I1239" s="222"/>
      <c r="J1239" s="222"/>
      <c r="K1239" s="222"/>
      <c r="L1239" s="222"/>
      <c r="M1239" s="222"/>
      <c r="N1239" s="222"/>
      <c r="R1239" s="223"/>
    </row>
    <row r="1240" spans="1:18" s="191" customFormat="1">
      <c r="A1240" s="221"/>
      <c r="B1240" s="221"/>
      <c r="C1240" s="221"/>
      <c r="D1240" s="222"/>
      <c r="E1240" s="222"/>
      <c r="F1240" s="222"/>
      <c r="G1240" s="222"/>
      <c r="H1240" s="222"/>
      <c r="I1240" s="222"/>
      <c r="J1240" s="222"/>
      <c r="K1240" s="222"/>
      <c r="L1240" s="222"/>
      <c r="M1240" s="222"/>
      <c r="N1240" s="222"/>
      <c r="R1240" s="223"/>
    </row>
    <row r="1241" spans="1:18" s="191" customFormat="1">
      <c r="A1241" s="221"/>
      <c r="B1241" s="221"/>
      <c r="C1241" s="221"/>
      <c r="D1241" s="222"/>
      <c r="E1241" s="222"/>
      <c r="F1241" s="222"/>
      <c r="G1241" s="222"/>
      <c r="H1241" s="222"/>
      <c r="I1241" s="222"/>
      <c r="J1241" s="222"/>
      <c r="K1241" s="222"/>
      <c r="L1241" s="222"/>
      <c r="M1241" s="222"/>
      <c r="N1241" s="222"/>
      <c r="R1241" s="223"/>
    </row>
    <row r="1242" spans="1:18" s="191" customFormat="1">
      <c r="A1242" s="221"/>
      <c r="B1242" s="221"/>
      <c r="C1242" s="221"/>
      <c r="D1242" s="222"/>
      <c r="E1242" s="222"/>
      <c r="F1242" s="222"/>
      <c r="G1242" s="222"/>
      <c r="H1242" s="222"/>
      <c r="I1242" s="222"/>
      <c r="J1242" s="222"/>
      <c r="K1242" s="222"/>
      <c r="L1242" s="222"/>
      <c r="M1242" s="222"/>
      <c r="N1242" s="222"/>
      <c r="R1242" s="223"/>
    </row>
    <row r="1243" spans="1:18" s="191" customFormat="1">
      <c r="A1243" s="221"/>
      <c r="B1243" s="221"/>
      <c r="C1243" s="221"/>
      <c r="D1243" s="222"/>
      <c r="E1243" s="222"/>
      <c r="F1243" s="222"/>
      <c r="G1243" s="222"/>
      <c r="H1243" s="222"/>
      <c r="I1243" s="222"/>
      <c r="J1243" s="222"/>
      <c r="K1243" s="222"/>
      <c r="L1243" s="222"/>
      <c r="M1243" s="222"/>
      <c r="N1243" s="222"/>
      <c r="R1243" s="223"/>
    </row>
    <row r="1244" spans="1:18" s="191" customFormat="1">
      <c r="A1244" s="221"/>
      <c r="B1244" s="221"/>
      <c r="C1244" s="221"/>
      <c r="D1244" s="222"/>
      <c r="E1244" s="222"/>
      <c r="F1244" s="222"/>
      <c r="G1244" s="222"/>
      <c r="H1244" s="222"/>
      <c r="I1244" s="222"/>
      <c r="J1244" s="222"/>
      <c r="K1244" s="222"/>
      <c r="L1244" s="222"/>
      <c r="M1244" s="222"/>
      <c r="N1244" s="222"/>
      <c r="R1244" s="223"/>
    </row>
    <row r="1245" spans="1:18" s="191" customFormat="1">
      <c r="A1245" s="221"/>
      <c r="B1245" s="221"/>
      <c r="C1245" s="221"/>
      <c r="D1245" s="222"/>
      <c r="E1245" s="222"/>
      <c r="F1245" s="222"/>
      <c r="G1245" s="222"/>
      <c r="H1245" s="222"/>
      <c r="I1245" s="222"/>
      <c r="J1245" s="222"/>
      <c r="K1245" s="222"/>
      <c r="L1245" s="222"/>
      <c r="M1245" s="222"/>
      <c r="N1245" s="222"/>
      <c r="R1245" s="223"/>
    </row>
    <row r="1246" spans="1:18" s="191" customFormat="1">
      <c r="A1246" s="221"/>
      <c r="B1246" s="221"/>
      <c r="C1246" s="221"/>
      <c r="D1246" s="222"/>
      <c r="E1246" s="222"/>
      <c r="F1246" s="222"/>
      <c r="G1246" s="222"/>
      <c r="H1246" s="222"/>
      <c r="I1246" s="222"/>
      <c r="J1246" s="222"/>
      <c r="K1246" s="222"/>
      <c r="L1246" s="222"/>
      <c r="M1246" s="222"/>
      <c r="N1246" s="222"/>
      <c r="R1246" s="223"/>
    </row>
    <row r="1247" spans="1:18" s="191" customFormat="1">
      <c r="A1247" s="221"/>
      <c r="B1247" s="221"/>
      <c r="C1247" s="221"/>
      <c r="D1247" s="222"/>
      <c r="E1247" s="222"/>
      <c r="F1247" s="222"/>
      <c r="G1247" s="222"/>
      <c r="H1247" s="222"/>
      <c r="I1247" s="222"/>
      <c r="J1247" s="222"/>
      <c r="K1247" s="222"/>
      <c r="L1247" s="222"/>
      <c r="M1247" s="222"/>
      <c r="N1247" s="222"/>
      <c r="R1247" s="223"/>
    </row>
    <row r="1248" spans="1:18" s="191" customFormat="1">
      <c r="A1248" s="221"/>
      <c r="B1248" s="221"/>
      <c r="C1248" s="221"/>
      <c r="D1248" s="222"/>
      <c r="E1248" s="222"/>
      <c r="F1248" s="222"/>
      <c r="G1248" s="222"/>
      <c r="H1248" s="222"/>
      <c r="I1248" s="222"/>
      <c r="J1248" s="222"/>
      <c r="K1248" s="222"/>
      <c r="L1248" s="222"/>
      <c r="M1248" s="222"/>
      <c r="N1248" s="222"/>
      <c r="R1248" s="223"/>
    </row>
    <row r="1249" spans="1:18" s="191" customFormat="1">
      <c r="A1249" s="221"/>
      <c r="B1249" s="221"/>
      <c r="C1249" s="221"/>
      <c r="D1249" s="222"/>
      <c r="E1249" s="222"/>
      <c r="F1249" s="222"/>
      <c r="G1249" s="222"/>
      <c r="H1249" s="222"/>
      <c r="I1249" s="222"/>
      <c r="J1249" s="222"/>
      <c r="K1249" s="222"/>
      <c r="L1249" s="222"/>
      <c r="M1249" s="222"/>
      <c r="N1249" s="222"/>
      <c r="R1249" s="223"/>
    </row>
    <row r="1250" spans="1:18" s="191" customFormat="1">
      <c r="A1250" s="221"/>
      <c r="B1250" s="221"/>
      <c r="C1250" s="221"/>
      <c r="D1250" s="222"/>
      <c r="E1250" s="222"/>
      <c r="F1250" s="222"/>
      <c r="G1250" s="222"/>
      <c r="H1250" s="222"/>
      <c r="I1250" s="222"/>
      <c r="J1250" s="222"/>
      <c r="K1250" s="222"/>
      <c r="L1250" s="222"/>
      <c r="M1250" s="222"/>
      <c r="N1250" s="222"/>
      <c r="R1250" s="223"/>
    </row>
    <row r="1251" spans="1:18" s="191" customFormat="1">
      <c r="A1251" s="221"/>
      <c r="B1251" s="221"/>
      <c r="C1251" s="221"/>
      <c r="D1251" s="222"/>
      <c r="E1251" s="222"/>
      <c r="F1251" s="222"/>
      <c r="G1251" s="222"/>
      <c r="H1251" s="222"/>
      <c r="I1251" s="222"/>
      <c r="J1251" s="222"/>
      <c r="K1251" s="222"/>
      <c r="L1251" s="222"/>
      <c r="M1251" s="222"/>
      <c r="N1251" s="222"/>
      <c r="R1251" s="223"/>
    </row>
    <row r="1252" spans="1:18" s="191" customFormat="1">
      <c r="A1252" s="221"/>
      <c r="B1252" s="221"/>
      <c r="C1252" s="221"/>
      <c r="D1252" s="222"/>
      <c r="E1252" s="222"/>
      <c r="F1252" s="222"/>
      <c r="G1252" s="222"/>
      <c r="H1252" s="222"/>
      <c r="I1252" s="222"/>
      <c r="J1252" s="222"/>
      <c r="K1252" s="222"/>
      <c r="L1252" s="222"/>
      <c r="M1252" s="222"/>
      <c r="N1252" s="222"/>
      <c r="R1252" s="223"/>
    </row>
    <row r="1253" spans="1:18" s="191" customFormat="1">
      <c r="A1253" s="221"/>
      <c r="B1253" s="221"/>
      <c r="C1253" s="221"/>
      <c r="D1253" s="222"/>
      <c r="E1253" s="222"/>
      <c r="F1253" s="222"/>
      <c r="G1253" s="222"/>
      <c r="H1253" s="222"/>
      <c r="I1253" s="222"/>
      <c r="J1253" s="222"/>
      <c r="K1253" s="222"/>
      <c r="L1253" s="222"/>
      <c r="M1253" s="222"/>
      <c r="N1253" s="222"/>
      <c r="R1253" s="223"/>
    </row>
    <row r="1254" spans="1:18" s="191" customFormat="1">
      <c r="A1254" s="221"/>
      <c r="B1254" s="221"/>
      <c r="C1254" s="221"/>
      <c r="D1254" s="222"/>
      <c r="E1254" s="222"/>
      <c r="F1254" s="222"/>
      <c r="G1254" s="222"/>
      <c r="H1254" s="222"/>
      <c r="I1254" s="222"/>
      <c r="J1254" s="222"/>
      <c r="K1254" s="222"/>
      <c r="L1254" s="222"/>
      <c r="M1254" s="222"/>
      <c r="N1254" s="222"/>
      <c r="R1254" s="223"/>
    </row>
    <row r="1255" spans="1:18" s="191" customFormat="1">
      <c r="A1255" s="221"/>
      <c r="B1255" s="221"/>
      <c r="C1255" s="221"/>
      <c r="D1255" s="222"/>
      <c r="E1255" s="222"/>
      <c r="F1255" s="222"/>
      <c r="G1255" s="222"/>
      <c r="H1255" s="222"/>
      <c r="I1255" s="222"/>
      <c r="J1255" s="222"/>
      <c r="K1255" s="222"/>
      <c r="L1255" s="222"/>
      <c r="M1255" s="222"/>
      <c r="N1255" s="222"/>
      <c r="R1255" s="223"/>
    </row>
    <row r="1256" spans="1:18" s="191" customFormat="1">
      <c r="A1256" s="221"/>
      <c r="B1256" s="221"/>
      <c r="C1256" s="221"/>
      <c r="D1256" s="222"/>
      <c r="E1256" s="222"/>
      <c r="F1256" s="222"/>
      <c r="G1256" s="222"/>
      <c r="H1256" s="222"/>
      <c r="I1256" s="222"/>
      <c r="J1256" s="222"/>
      <c r="K1256" s="222"/>
      <c r="L1256" s="222"/>
      <c r="M1256" s="222"/>
      <c r="N1256" s="222"/>
      <c r="R1256" s="223"/>
    </row>
    <row r="1257" spans="1:18" s="191" customFormat="1">
      <c r="A1257" s="221"/>
      <c r="B1257" s="221"/>
      <c r="C1257" s="221"/>
      <c r="D1257" s="222"/>
      <c r="E1257" s="222"/>
      <c r="F1257" s="222"/>
      <c r="G1257" s="222"/>
      <c r="H1257" s="222"/>
      <c r="I1257" s="222"/>
      <c r="J1257" s="222"/>
      <c r="K1257" s="222"/>
      <c r="L1257" s="222"/>
      <c r="M1257" s="222"/>
      <c r="N1257" s="222"/>
      <c r="R1257" s="223"/>
    </row>
    <row r="1258" spans="1:18" s="191" customFormat="1">
      <c r="A1258" s="221"/>
      <c r="B1258" s="221"/>
      <c r="C1258" s="221"/>
      <c r="D1258" s="222"/>
      <c r="E1258" s="222"/>
      <c r="F1258" s="222"/>
      <c r="G1258" s="222"/>
      <c r="H1258" s="222"/>
      <c r="I1258" s="222"/>
      <c r="J1258" s="222"/>
      <c r="K1258" s="222"/>
      <c r="L1258" s="222"/>
      <c r="M1258" s="222"/>
      <c r="N1258" s="222"/>
      <c r="R1258" s="223"/>
    </row>
    <row r="1259" spans="1:18" s="191" customFormat="1">
      <c r="A1259" s="221"/>
      <c r="B1259" s="221"/>
      <c r="C1259" s="221"/>
      <c r="D1259" s="222"/>
      <c r="E1259" s="222"/>
      <c r="F1259" s="222"/>
      <c r="G1259" s="222"/>
      <c r="H1259" s="222"/>
      <c r="I1259" s="222"/>
      <c r="J1259" s="222"/>
      <c r="K1259" s="222"/>
      <c r="L1259" s="222"/>
      <c r="M1259" s="222"/>
      <c r="N1259" s="222"/>
      <c r="R1259" s="223"/>
    </row>
    <row r="1260" spans="1:18" s="191" customFormat="1">
      <c r="A1260" s="221"/>
      <c r="B1260" s="221"/>
      <c r="C1260" s="221"/>
      <c r="D1260" s="222"/>
      <c r="E1260" s="222"/>
      <c r="F1260" s="222"/>
      <c r="G1260" s="222"/>
      <c r="H1260" s="222"/>
      <c r="I1260" s="222"/>
      <c r="J1260" s="222"/>
      <c r="K1260" s="222"/>
      <c r="L1260" s="222"/>
      <c r="M1260" s="222"/>
      <c r="N1260" s="222"/>
      <c r="R1260" s="223"/>
    </row>
    <row r="1261" spans="1:18" s="191" customFormat="1">
      <c r="A1261" s="221"/>
      <c r="B1261" s="221"/>
      <c r="C1261" s="221"/>
      <c r="D1261" s="222"/>
      <c r="E1261" s="222"/>
      <c r="F1261" s="222"/>
      <c r="G1261" s="222"/>
      <c r="H1261" s="222"/>
      <c r="I1261" s="222"/>
      <c r="J1261" s="222"/>
      <c r="K1261" s="222"/>
      <c r="L1261" s="222"/>
      <c r="M1261" s="222"/>
      <c r="N1261" s="222"/>
      <c r="R1261" s="223"/>
    </row>
    <row r="1262" spans="1:18" s="191" customFormat="1">
      <c r="A1262" s="221"/>
      <c r="B1262" s="221"/>
      <c r="C1262" s="221"/>
      <c r="D1262" s="222"/>
      <c r="E1262" s="222"/>
      <c r="F1262" s="222"/>
      <c r="G1262" s="222"/>
      <c r="H1262" s="222"/>
      <c r="I1262" s="222"/>
      <c r="J1262" s="222"/>
      <c r="K1262" s="222"/>
      <c r="L1262" s="222"/>
      <c r="M1262" s="222"/>
      <c r="N1262" s="222"/>
      <c r="R1262" s="223"/>
    </row>
    <row r="1263" spans="1:18" s="191" customFormat="1">
      <c r="A1263" s="221"/>
      <c r="B1263" s="221"/>
      <c r="C1263" s="221"/>
      <c r="D1263" s="222"/>
      <c r="E1263" s="222"/>
      <c r="F1263" s="222"/>
      <c r="G1263" s="222"/>
      <c r="H1263" s="222"/>
      <c r="I1263" s="222"/>
      <c r="J1263" s="222"/>
      <c r="K1263" s="222"/>
      <c r="L1263" s="222"/>
      <c r="M1263" s="222"/>
      <c r="N1263" s="222"/>
      <c r="R1263" s="223"/>
    </row>
    <row r="1264" spans="1:18" s="191" customFormat="1">
      <c r="A1264" s="221"/>
      <c r="B1264" s="221"/>
      <c r="C1264" s="221"/>
      <c r="D1264" s="222"/>
      <c r="E1264" s="222"/>
      <c r="F1264" s="222"/>
      <c r="G1264" s="222"/>
      <c r="H1264" s="222"/>
      <c r="I1264" s="222"/>
      <c r="J1264" s="222"/>
      <c r="K1264" s="222"/>
      <c r="L1264" s="222"/>
      <c r="M1264" s="222"/>
      <c r="N1264" s="222"/>
      <c r="R1264" s="223"/>
    </row>
    <row r="1265" spans="1:18" s="191" customFormat="1">
      <c r="A1265" s="221"/>
      <c r="B1265" s="221"/>
      <c r="C1265" s="221"/>
      <c r="D1265" s="222"/>
      <c r="E1265" s="222"/>
      <c r="F1265" s="222"/>
      <c r="G1265" s="222"/>
      <c r="H1265" s="222"/>
      <c r="I1265" s="222"/>
      <c r="J1265" s="222"/>
      <c r="K1265" s="222"/>
      <c r="L1265" s="222"/>
      <c r="M1265" s="222"/>
      <c r="N1265" s="222"/>
      <c r="R1265" s="223"/>
    </row>
    <row r="1266" spans="1:18" s="191" customFormat="1">
      <c r="A1266" s="221"/>
      <c r="B1266" s="221"/>
      <c r="C1266" s="221"/>
      <c r="D1266" s="222"/>
      <c r="E1266" s="222"/>
      <c r="F1266" s="222"/>
      <c r="G1266" s="222"/>
      <c r="H1266" s="222"/>
      <c r="I1266" s="222"/>
      <c r="J1266" s="222"/>
      <c r="K1266" s="222"/>
      <c r="L1266" s="222"/>
      <c r="M1266" s="222"/>
      <c r="N1266" s="222"/>
      <c r="R1266" s="223"/>
    </row>
    <row r="1267" spans="1:18" s="191" customFormat="1">
      <c r="A1267" s="221"/>
      <c r="B1267" s="221"/>
      <c r="C1267" s="221"/>
      <c r="D1267" s="222"/>
      <c r="E1267" s="222"/>
      <c r="F1267" s="222"/>
      <c r="G1267" s="222"/>
      <c r="H1267" s="222"/>
      <c r="I1267" s="222"/>
      <c r="J1267" s="222"/>
      <c r="K1267" s="222"/>
      <c r="L1267" s="222"/>
      <c r="M1267" s="222"/>
      <c r="N1267" s="222"/>
      <c r="R1267" s="223"/>
    </row>
    <row r="1268" spans="1:18" s="191" customFormat="1">
      <c r="A1268" s="221"/>
      <c r="B1268" s="221"/>
      <c r="C1268" s="221"/>
      <c r="D1268" s="222"/>
      <c r="E1268" s="222"/>
      <c r="F1268" s="222"/>
      <c r="G1268" s="222"/>
      <c r="H1268" s="222"/>
      <c r="I1268" s="222"/>
      <c r="J1268" s="222"/>
      <c r="K1268" s="222"/>
      <c r="L1268" s="222"/>
      <c r="M1268" s="222"/>
      <c r="N1268" s="222"/>
      <c r="R1268" s="223"/>
    </row>
    <row r="1269" spans="1:18" s="191" customFormat="1">
      <c r="A1269" s="221"/>
      <c r="B1269" s="221"/>
      <c r="C1269" s="221"/>
      <c r="D1269" s="222"/>
      <c r="E1269" s="222"/>
      <c r="F1269" s="222"/>
      <c r="G1269" s="222"/>
      <c r="H1269" s="222"/>
      <c r="I1269" s="222"/>
      <c r="J1269" s="222"/>
      <c r="K1269" s="222"/>
      <c r="L1269" s="222"/>
      <c r="M1269" s="222"/>
      <c r="N1269" s="222"/>
      <c r="R1269" s="223"/>
    </row>
    <row r="1270" spans="1:18" s="191" customFormat="1">
      <c r="A1270" s="221"/>
      <c r="B1270" s="221"/>
      <c r="C1270" s="221"/>
      <c r="D1270" s="222"/>
      <c r="E1270" s="222"/>
      <c r="F1270" s="222"/>
      <c r="G1270" s="222"/>
      <c r="H1270" s="222"/>
      <c r="I1270" s="222"/>
      <c r="J1270" s="222"/>
      <c r="K1270" s="222"/>
      <c r="L1270" s="222"/>
      <c r="M1270" s="222"/>
      <c r="N1270" s="222"/>
      <c r="R1270" s="223"/>
    </row>
    <row r="1271" spans="1:18" s="191" customFormat="1">
      <c r="A1271" s="221"/>
      <c r="B1271" s="221"/>
      <c r="C1271" s="221"/>
      <c r="D1271" s="222"/>
      <c r="E1271" s="222"/>
      <c r="F1271" s="222"/>
      <c r="G1271" s="222"/>
      <c r="H1271" s="222"/>
      <c r="I1271" s="222"/>
      <c r="J1271" s="222"/>
      <c r="K1271" s="222"/>
      <c r="L1271" s="222"/>
      <c r="M1271" s="222"/>
      <c r="N1271" s="222"/>
      <c r="R1271" s="223"/>
    </row>
    <row r="1272" spans="1:18" s="191" customFormat="1">
      <c r="A1272" s="221"/>
      <c r="B1272" s="221"/>
      <c r="C1272" s="221"/>
      <c r="D1272" s="222"/>
      <c r="E1272" s="222"/>
      <c r="F1272" s="222"/>
      <c r="G1272" s="222"/>
      <c r="H1272" s="222"/>
      <c r="I1272" s="222"/>
      <c r="J1272" s="222"/>
      <c r="K1272" s="222"/>
      <c r="L1272" s="222"/>
      <c r="M1272" s="222"/>
      <c r="N1272" s="222"/>
      <c r="R1272" s="223"/>
    </row>
    <row r="1273" spans="1:18" s="191" customFormat="1">
      <c r="A1273" s="221"/>
      <c r="B1273" s="221"/>
      <c r="C1273" s="221"/>
      <c r="D1273" s="222"/>
      <c r="E1273" s="222"/>
      <c r="F1273" s="222"/>
      <c r="G1273" s="222"/>
      <c r="H1273" s="222"/>
      <c r="I1273" s="222"/>
      <c r="J1273" s="222"/>
      <c r="K1273" s="222"/>
      <c r="L1273" s="222"/>
      <c r="M1273" s="222"/>
      <c r="N1273" s="222"/>
      <c r="R1273" s="223"/>
    </row>
    <row r="1274" spans="1:18" s="191" customFormat="1">
      <c r="A1274" s="221"/>
      <c r="B1274" s="221"/>
      <c r="C1274" s="221"/>
      <c r="D1274" s="222"/>
      <c r="E1274" s="222"/>
      <c r="F1274" s="222"/>
      <c r="G1274" s="222"/>
      <c r="H1274" s="222"/>
      <c r="I1274" s="222"/>
      <c r="J1274" s="222"/>
      <c r="K1274" s="222"/>
      <c r="L1274" s="222"/>
      <c r="M1274" s="222"/>
      <c r="N1274" s="222"/>
      <c r="R1274" s="223"/>
    </row>
    <row r="1275" spans="1:18" s="191" customFormat="1">
      <c r="A1275" s="221"/>
      <c r="B1275" s="221"/>
      <c r="C1275" s="221"/>
      <c r="D1275" s="222"/>
      <c r="E1275" s="222"/>
      <c r="F1275" s="222"/>
      <c r="G1275" s="222"/>
      <c r="H1275" s="222"/>
      <c r="I1275" s="222"/>
      <c r="J1275" s="222"/>
      <c r="K1275" s="222"/>
      <c r="L1275" s="222"/>
      <c r="M1275" s="222"/>
      <c r="N1275" s="222"/>
      <c r="R1275" s="223"/>
    </row>
    <row r="1276" spans="1:18" s="191" customFormat="1">
      <c r="A1276" s="221"/>
      <c r="B1276" s="221"/>
      <c r="C1276" s="221"/>
      <c r="D1276" s="222"/>
      <c r="E1276" s="222"/>
      <c r="F1276" s="222"/>
      <c r="G1276" s="222"/>
      <c r="H1276" s="222"/>
      <c r="I1276" s="222"/>
      <c r="J1276" s="222"/>
      <c r="K1276" s="222"/>
      <c r="L1276" s="222"/>
      <c r="M1276" s="222"/>
      <c r="N1276" s="222"/>
      <c r="R1276" s="223"/>
    </row>
    <row r="1277" spans="1:18" s="191" customFormat="1">
      <c r="A1277" s="221"/>
      <c r="B1277" s="221"/>
      <c r="C1277" s="221"/>
      <c r="D1277" s="222"/>
      <c r="E1277" s="222"/>
      <c r="F1277" s="222"/>
      <c r="G1277" s="222"/>
      <c r="H1277" s="222"/>
      <c r="I1277" s="222"/>
      <c r="J1277" s="222"/>
      <c r="K1277" s="222"/>
      <c r="L1277" s="222"/>
      <c r="M1277" s="222"/>
      <c r="N1277" s="222"/>
      <c r="R1277" s="223"/>
    </row>
    <row r="1278" spans="1:18" s="191" customFormat="1">
      <c r="A1278" s="221"/>
      <c r="B1278" s="221"/>
      <c r="C1278" s="221"/>
      <c r="D1278" s="222"/>
      <c r="E1278" s="222"/>
      <c r="F1278" s="222"/>
      <c r="G1278" s="222"/>
      <c r="H1278" s="222"/>
      <c r="I1278" s="222"/>
      <c r="J1278" s="222"/>
      <c r="K1278" s="222"/>
      <c r="L1278" s="222"/>
      <c r="M1278" s="222"/>
      <c r="N1278" s="222"/>
      <c r="R1278" s="223"/>
    </row>
    <row r="1279" spans="1:18" s="191" customFormat="1">
      <c r="A1279" s="221"/>
      <c r="B1279" s="221"/>
      <c r="C1279" s="221"/>
      <c r="D1279" s="222"/>
      <c r="E1279" s="222"/>
      <c r="F1279" s="222"/>
      <c r="G1279" s="222"/>
      <c r="H1279" s="222"/>
      <c r="I1279" s="222"/>
      <c r="J1279" s="222"/>
      <c r="K1279" s="222"/>
      <c r="L1279" s="222"/>
      <c r="M1279" s="222"/>
      <c r="N1279" s="222"/>
      <c r="R1279" s="223"/>
    </row>
    <row r="1280" spans="1:18" s="191" customFormat="1">
      <c r="A1280" s="221"/>
      <c r="B1280" s="221"/>
      <c r="C1280" s="221"/>
      <c r="D1280" s="222"/>
      <c r="E1280" s="222"/>
      <c r="F1280" s="222"/>
      <c r="G1280" s="222"/>
      <c r="H1280" s="222"/>
      <c r="I1280" s="222"/>
      <c r="J1280" s="222"/>
      <c r="K1280" s="222"/>
      <c r="L1280" s="222"/>
      <c r="M1280" s="222"/>
      <c r="N1280" s="222"/>
      <c r="R1280" s="223"/>
    </row>
    <row r="1281" spans="1:18" s="191" customFormat="1">
      <c r="A1281" s="221"/>
      <c r="B1281" s="221"/>
      <c r="C1281" s="221"/>
      <c r="D1281" s="222"/>
      <c r="E1281" s="222"/>
      <c r="F1281" s="222"/>
      <c r="G1281" s="222"/>
      <c r="H1281" s="222"/>
      <c r="I1281" s="222"/>
      <c r="J1281" s="222"/>
      <c r="K1281" s="222"/>
      <c r="L1281" s="222"/>
      <c r="M1281" s="222"/>
      <c r="N1281" s="222"/>
      <c r="R1281" s="223"/>
    </row>
    <row r="1282" spans="1:18" s="191" customFormat="1">
      <c r="A1282" s="221"/>
      <c r="B1282" s="221"/>
      <c r="C1282" s="221"/>
      <c r="D1282" s="222"/>
      <c r="E1282" s="222"/>
      <c r="F1282" s="222"/>
      <c r="G1282" s="222"/>
      <c r="H1282" s="222"/>
      <c r="I1282" s="222"/>
      <c r="J1282" s="222"/>
      <c r="K1282" s="222"/>
      <c r="L1282" s="222"/>
      <c r="M1282" s="222"/>
      <c r="N1282" s="222"/>
      <c r="R1282" s="223"/>
    </row>
    <row r="1283" spans="1:18" s="191" customFormat="1">
      <c r="A1283" s="221"/>
      <c r="B1283" s="221"/>
      <c r="C1283" s="221"/>
      <c r="D1283" s="222"/>
      <c r="E1283" s="222"/>
      <c r="F1283" s="222"/>
      <c r="G1283" s="222"/>
      <c r="H1283" s="222"/>
      <c r="I1283" s="222"/>
      <c r="J1283" s="222"/>
      <c r="K1283" s="222"/>
      <c r="L1283" s="222"/>
      <c r="M1283" s="222"/>
      <c r="N1283" s="222"/>
      <c r="R1283" s="223"/>
    </row>
    <row r="1284" spans="1:18" s="191" customFormat="1">
      <c r="A1284" s="221"/>
      <c r="B1284" s="221"/>
      <c r="C1284" s="221"/>
      <c r="D1284" s="222"/>
      <c r="E1284" s="222"/>
      <c r="F1284" s="222"/>
      <c r="G1284" s="222"/>
      <c r="H1284" s="222"/>
      <c r="I1284" s="222"/>
      <c r="J1284" s="222"/>
      <c r="K1284" s="222"/>
      <c r="L1284" s="222"/>
      <c r="M1284" s="222"/>
      <c r="N1284" s="222"/>
      <c r="R1284" s="223"/>
    </row>
    <row r="1285" spans="1:18" s="191" customFormat="1">
      <c r="A1285" s="221"/>
      <c r="B1285" s="221"/>
      <c r="C1285" s="221"/>
      <c r="D1285" s="222"/>
      <c r="E1285" s="222"/>
      <c r="F1285" s="222"/>
      <c r="G1285" s="222"/>
      <c r="H1285" s="222"/>
      <c r="I1285" s="222"/>
      <c r="J1285" s="222"/>
      <c r="K1285" s="222"/>
      <c r="L1285" s="222"/>
      <c r="M1285" s="222"/>
      <c r="N1285" s="222"/>
      <c r="R1285" s="223"/>
    </row>
    <row r="1286" spans="1:18" s="191" customFormat="1">
      <c r="A1286" s="221"/>
      <c r="B1286" s="221"/>
      <c r="C1286" s="221"/>
      <c r="D1286" s="222"/>
      <c r="E1286" s="222"/>
      <c r="F1286" s="222"/>
      <c r="G1286" s="222"/>
      <c r="H1286" s="222"/>
      <c r="I1286" s="222"/>
      <c r="J1286" s="222"/>
      <c r="K1286" s="222"/>
      <c r="L1286" s="222"/>
      <c r="M1286" s="222"/>
      <c r="N1286" s="222"/>
      <c r="R1286" s="223"/>
    </row>
    <row r="1287" spans="1:18" s="191" customFormat="1">
      <c r="A1287" s="221"/>
      <c r="B1287" s="221"/>
      <c r="C1287" s="221"/>
      <c r="D1287" s="222"/>
      <c r="E1287" s="222"/>
      <c r="F1287" s="222"/>
      <c r="G1287" s="222"/>
      <c r="H1287" s="222"/>
      <c r="I1287" s="222"/>
      <c r="J1287" s="222"/>
      <c r="K1287" s="222"/>
      <c r="L1287" s="222"/>
      <c r="M1287" s="222"/>
      <c r="N1287" s="222"/>
      <c r="R1287" s="223"/>
    </row>
    <row r="1288" spans="1:18" s="191" customFormat="1">
      <c r="A1288" s="221"/>
      <c r="B1288" s="221"/>
      <c r="C1288" s="221"/>
      <c r="D1288" s="222"/>
      <c r="E1288" s="222"/>
      <c r="F1288" s="222"/>
      <c r="G1288" s="222"/>
      <c r="H1288" s="222"/>
      <c r="I1288" s="222"/>
      <c r="J1288" s="222"/>
      <c r="K1288" s="222"/>
      <c r="L1288" s="222"/>
      <c r="M1288" s="222"/>
      <c r="N1288" s="222"/>
      <c r="R1288" s="223"/>
    </row>
    <row r="1289" spans="1:18" s="191" customFormat="1">
      <c r="A1289" s="221"/>
      <c r="B1289" s="221"/>
      <c r="C1289" s="221"/>
      <c r="D1289" s="222"/>
      <c r="E1289" s="222"/>
      <c r="F1289" s="222"/>
      <c r="G1289" s="222"/>
      <c r="H1289" s="222"/>
      <c r="I1289" s="222"/>
      <c r="J1289" s="222"/>
      <c r="K1289" s="222"/>
      <c r="L1289" s="222"/>
      <c r="M1289" s="222"/>
      <c r="N1289" s="222"/>
      <c r="R1289" s="223"/>
    </row>
    <row r="1290" spans="1:18" s="191" customFormat="1">
      <c r="A1290" s="221"/>
      <c r="B1290" s="221"/>
      <c r="C1290" s="221"/>
      <c r="D1290" s="222"/>
      <c r="E1290" s="222"/>
      <c r="F1290" s="222"/>
      <c r="G1290" s="222"/>
      <c r="H1290" s="222"/>
      <c r="I1290" s="222"/>
      <c r="J1290" s="222"/>
      <c r="K1290" s="222"/>
      <c r="L1290" s="222"/>
      <c r="M1290" s="222"/>
      <c r="N1290" s="222"/>
      <c r="R1290" s="223"/>
    </row>
    <row r="1291" spans="1:18" s="191" customFormat="1">
      <c r="A1291" s="221"/>
      <c r="B1291" s="221"/>
      <c r="C1291" s="221"/>
      <c r="D1291" s="222"/>
      <c r="E1291" s="222"/>
      <c r="F1291" s="222"/>
      <c r="G1291" s="222"/>
      <c r="H1291" s="222"/>
      <c r="I1291" s="222"/>
      <c r="J1291" s="222"/>
      <c r="K1291" s="222"/>
      <c r="L1291" s="222"/>
      <c r="M1291" s="222"/>
      <c r="N1291" s="222"/>
      <c r="R1291" s="223"/>
    </row>
    <row r="1292" spans="1:18" s="191" customFormat="1">
      <c r="A1292" s="221"/>
      <c r="B1292" s="221"/>
      <c r="C1292" s="221"/>
      <c r="D1292" s="222"/>
      <c r="E1292" s="222"/>
      <c r="F1292" s="222"/>
      <c r="G1292" s="222"/>
      <c r="H1292" s="222"/>
      <c r="I1292" s="222"/>
      <c r="J1292" s="222"/>
      <c r="K1292" s="222"/>
      <c r="L1292" s="222"/>
      <c r="M1292" s="222"/>
      <c r="N1292" s="222"/>
      <c r="R1292" s="223"/>
    </row>
    <row r="1293" spans="1:18" s="191" customFormat="1">
      <c r="A1293" s="221"/>
      <c r="B1293" s="221"/>
      <c r="C1293" s="221"/>
      <c r="D1293" s="222"/>
      <c r="E1293" s="222"/>
      <c r="F1293" s="222"/>
      <c r="G1293" s="222"/>
      <c r="H1293" s="222"/>
      <c r="I1293" s="222"/>
      <c r="J1293" s="222"/>
      <c r="K1293" s="222"/>
      <c r="L1293" s="222"/>
      <c r="M1293" s="222"/>
      <c r="N1293" s="222"/>
      <c r="R1293" s="223"/>
    </row>
    <row r="1294" spans="1:18" s="191" customFormat="1">
      <c r="A1294" s="221"/>
      <c r="B1294" s="221"/>
      <c r="C1294" s="221"/>
      <c r="D1294" s="222"/>
      <c r="E1294" s="222"/>
      <c r="F1294" s="222"/>
      <c r="G1294" s="222"/>
      <c r="H1294" s="222"/>
      <c r="I1294" s="222"/>
      <c r="J1294" s="222"/>
      <c r="K1294" s="222"/>
      <c r="L1294" s="222"/>
      <c r="M1294" s="222"/>
      <c r="N1294" s="222"/>
      <c r="R1294" s="223"/>
    </row>
    <row r="1295" spans="1:18" s="191" customFormat="1">
      <c r="A1295" s="221"/>
      <c r="B1295" s="221"/>
      <c r="C1295" s="221"/>
      <c r="D1295" s="222"/>
      <c r="E1295" s="222"/>
      <c r="F1295" s="222"/>
      <c r="G1295" s="222"/>
      <c r="H1295" s="222"/>
      <c r="I1295" s="222"/>
      <c r="J1295" s="222"/>
      <c r="K1295" s="222"/>
      <c r="L1295" s="222"/>
      <c r="M1295" s="222"/>
      <c r="N1295" s="222"/>
      <c r="R1295" s="223"/>
    </row>
    <row r="1296" spans="1:18" s="191" customFormat="1">
      <c r="A1296" s="221"/>
      <c r="B1296" s="221"/>
      <c r="C1296" s="221"/>
      <c r="D1296" s="222"/>
      <c r="E1296" s="222"/>
      <c r="F1296" s="222"/>
      <c r="G1296" s="222"/>
      <c r="H1296" s="222"/>
      <c r="I1296" s="222"/>
      <c r="J1296" s="222"/>
      <c r="K1296" s="222"/>
      <c r="L1296" s="222"/>
      <c r="M1296" s="222"/>
      <c r="N1296" s="222"/>
      <c r="R1296" s="223"/>
    </row>
    <row r="1297" spans="1:18" s="191" customFormat="1">
      <c r="A1297" s="221"/>
      <c r="B1297" s="221"/>
      <c r="C1297" s="221"/>
      <c r="D1297" s="222"/>
      <c r="E1297" s="222"/>
      <c r="F1297" s="222"/>
      <c r="G1297" s="222"/>
      <c r="H1297" s="222"/>
      <c r="I1297" s="222"/>
      <c r="J1297" s="222"/>
      <c r="K1297" s="222"/>
      <c r="L1297" s="222"/>
      <c r="M1297" s="222"/>
      <c r="N1297" s="222"/>
      <c r="R1297" s="223"/>
    </row>
    <row r="1298" spans="1:18" s="191" customFormat="1">
      <c r="A1298" s="221"/>
      <c r="B1298" s="221"/>
      <c r="C1298" s="221"/>
      <c r="D1298" s="222"/>
      <c r="E1298" s="222"/>
      <c r="F1298" s="222"/>
      <c r="G1298" s="222"/>
      <c r="H1298" s="222"/>
      <c r="I1298" s="222"/>
      <c r="J1298" s="222"/>
      <c r="K1298" s="222"/>
      <c r="L1298" s="222"/>
      <c r="M1298" s="222"/>
      <c r="N1298" s="222"/>
      <c r="R1298" s="223"/>
    </row>
    <row r="1299" spans="1:18" s="191" customFormat="1">
      <c r="A1299" s="221"/>
      <c r="B1299" s="221"/>
      <c r="C1299" s="221"/>
      <c r="D1299" s="222"/>
      <c r="E1299" s="222"/>
      <c r="F1299" s="222"/>
      <c r="G1299" s="222"/>
      <c r="H1299" s="222"/>
      <c r="I1299" s="222"/>
      <c r="J1299" s="222"/>
      <c r="K1299" s="222"/>
      <c r="L1299" s="222"/>
      <c r="M1299" s="222"/>
      <c r="N1299" s="222"/>
      <c r="R1299" s="223"/>
    </row>
    <row r="1300" spans="1:18" s="191" customFormat="1">
      <c r="A1300" s="221"/>
      <c r="B1300" s="221"/>
      <c r="C1300" s="221"/>
      <c r="D1300" s="222"/>
      <c r="E1300" s="222"/>
      <c r="F1300" s="222"/>
      <c r="G1300" s="222"/>
      <c r="H1300" s="222"/>
      <c r="I1300" s="222"/>
      <c r="J1300" s="222"/>
      <c r="K1300" s="222"/>
      <c r="L1300" s="222"/>
      <c r="M1300" s="222"/>
      <c r="N1300" s="222"/>
      <c r="R1300" s="223"/>
    </row>
    <row r="1301" spans="1:18" s="191" customFormat="1">
      <c r="A1301" s="221"/>
      <c r="B1301" s="221"/>
      <c r="C1301" s="221"/>
      <c r="D1301" s="222"/>
      <c r="E1301" s="222"/>
      <c r="F1301" s="222"/>
      <c r="G1301" s="222"/>
      <c r="H1301" s="222"/>
      <c r="I1301" s="222"/>
      <c r="J1301" s="222"/>
      <c r="K1301" s="222"/>
      <c r="L1301" s="222"/>
      <c r="M1301" s="222"/>
      <c r="N1301" s="222"/>
      <c r="R1301" s="223"/>
    </row>
    <row r="1302" spans="1:18" s="191" customFormat="1">
      <c r="A1302" s="221"/>
      <c r="B1302" s="221"/>
      <c r="C1302" s="221"/>
      <c r="D1302" s="222"/>
      <c r="E1302" s="222"/>
      <c r="F1302" s="222"/>
      <c r="G1302" s="222"/>
      <c r="H1302" s="222"/>
      <c r="I1302" s="222"/>
      <c r="J1302" s="222"/>
      <c r="K1302" s="222"/>
      <c r="L1302" s="222"/>
      <c r="M1302" s="222"/>
      <c r="N1302" s="222"/>
      <c r="R1302" s="223"/>
    </row>
    <row r="1303" spans="1:18" s="191" customFormat="1">
      <c r="A1303" s="221"/>
      <c r="B1303" s="221"/>
      <c r="C1303" s="221"/>
      <c r="D1303" s="222"/>
      <c r="E1303" s="222"/>
      <c r="F1303" s="222"/>
      <c r="G1303" s="222"/>
      <c r="H1303" s="222"/>
      <c r="I1303" s="222"/>
      <c r="J1303" s="222"/>
      <c r="K1303" s="222"/>
      <c r="L1303" s="222"/>
      <c r="M1303" s="222"/>
      <c r="N1303" s="222"/>
      <c r="R1303" s="223"/>
    </row>
    <row r="1304" spans="1:18" s="191" customFormat="1">
      <c r="A1304" s="221"/>
      <c r="B1304" s="221"/>
      <c r="C1304" s="221"/>
      <c r="D1304" s="222"/>
      <c r="E1304" s="222"/>
      <c r="F1304" s="222"/>
      <c r="G1304" s="222"/>
      <c r="H1304" s="222"/>
      <c r="I1304" s="222"/>
      <c r="J1304" s="222"/>
      <c r="K1304" s="222"/>
      <c r="L1304" s="222"/>
      <c r="M1304" s="222"/>
      <c r="N1304" s="222"/>
      <c r="R1304" s="223"/>
    </row>
    <row r="1305" spans="1:18" s="191" customFormat="1">
      <c r="A1305" s="221"/>
      <c r="B1305" s="221"/>
      <c r="C1305" s="221"/>
      <c r="D1305" s="222"/>
      <c r="E1305" s="222"/>
      <c r="F1305" s="222"/>
      <c r="G1305" s="222"/>
      <c r="H1305" s="222"/>
      <c r="I1305" s="222"/>
      <c r="J1305" s="222"/>
      <c r="K1305" s="222"/>
      <c r="L1305" s="222"/>
      <c r="M1305" s="222"/>
      <c r="N1305" s="222"/>
      <c r="R1305" s="223"/>
    </row>
    <row r="1306" spans="1:18" s="191" customFormat="1">
      <c r="A1306" s="221"/>
      <c r="B1306" s="221"/>
      <c r="C1306" s="221"/>
      <c r="D1306" s="222"/>
      <c r="E1306" s="222"/>
      <c r="F1306" s="222"/>
      <c r="G1306" s="222"/>
      <c r="H1306" s="222"/>
      <c r="I1306" s="222"/>
      <c r="J1306" s="222"/>
      <c r="K1306" s="222"/>
      <c r="L1306" s="222"/>
      <c r="M1306" s="222"/>
      <c r="N1306" s="222"/>
      <c r="R1306" s="223"/>
    </row>
    <row r="1307" spans="1:18" s="191" customFormat="1">
      <c r="A1307" s="221"/>
      <c r="B1307" s="221"/>
      <c r="C1307" s="221"/>
      <c r="D1307" s="222"/>
      <c r="E1307" s="222"/>
      <c r="F1307" s="222"/>
      <c r="G1307" s="222"/>
      <c r="H1307" s="222"/>
      <c r="I1307" s="222"/>
      <c r="J1307" s="222"/>
      <c r="K1307" s="222"/>
      <c r="L1307" s="222"/>
      <c r="M1307" s="222"/>
      <c r="N1307" s="222"/>
      <c r="R1307" s="223"/>
    </row>
    <row r="1308" spans="1:18" s="191" customFormat="1">
      <c r="A1308" s="221"/>
      <c r="B1308" s="221"/>
      <c r="C1308" s="221"/>
      <c r="D1308" s="222"/>
      <c r="E1308" s="222"/>
      <c r="F1308" s="222"/>
      <c r="G1308" s="222"/>
      <c r="H1308" s="222"/>
      <c r="I1308" s="222"/>
      <c r="J1308" s="222"/>
      <c r="K1308" s="222"/>
      <c r="L1308" s="222"/>
      <c r="M1308" s="222"/>
      <c r="N1308" s="222"/>
      <c r="R1308" s="223"/>
    </row>
    <row r="1309" spans="1:18" s="191" customFormat="1">
      <c r="A1309" s="221"/>
      <c r="B1309" s="221"/>
      <c r="C1309" s="221"/>
      <c r="D1309" s="222"/>
      <c r="E1309" s="222"/>
      <c r="F1309" s="222"/>
      <c r="G1309" s="222"/>
      <c r="H1309" s="222"/>
      <c r="I1309" s="222"/>
      <c r="J1309" s="222"/>
      <c r="K1309" s="222"/>
      <c r="L1309" s="222"/>
      <c r="M1309" s="222"/>
      <c r="N1309" s="222"/>
      <c r="R1309" s="223"/>
    </row>
    <row r="1310" spans="1:18" s="191" customFormat="1">
      <c r="A1310" s="221"/>
      <c r="B1310" s="221"/>
      <c r="C1310" s="221"/>
      <c r="D1310" s="222"/>
      <c r="E1310" s="222"/>
      <c r="F1310" s="222"/>
      <c r="G1310" s="222"/>
      <c r="H1310" s="222"/>
      <c r="I1310" s="222"/>
      <c r="J1310" s="222"/>
      <c r="K1310" s="222"/>
      <c r="L1310" s="222"/>
      <c r="M1310" s="222"/>
      <c r="N1310" s="222"/>
      <c r="R1310" s="223"/>
    </row>
    <row r="1311" spans="1:18" s="191" customFormat="1">
      <c r="A1311" s="221"/>
      <c r="B1311" s="221"/>
      <c r="C1311" s="221"/>
      <c r="D1311" s="222"/>
      <c r="E1311" s="222"/>
      <c r="F1311" s="222"/>
      <c r="G1311" s="222"/>
      <c r="H1311" s="222"/>
      <c r="I1311" s="222"/>
      <c r="J1311" s="222"/>
      <c r="K1311" s="222"/>
      <c r="L1311" s="222"/>
      <c r="M1311" s="222"/>
      <c r="N1311" s="222"/>
      <c r="R1311" s="223"/>
    </row>
    <row r="1312" spans="1:18" s="191" customFormat="1">
      <c r="A1312" s="221"/>
      <c r="B1312" s="221"/>
      <c r="C1312" s="221"/>
      <c r="D1312" s="222"/>
      <c r="E1312" s="222"/>
      <c r="F1312" s="222"/>
      <c r="G1312" s="222"/>
      <c r="H1312" s="222"/>
      <c r="I1312" s="222"/>
      <c r="J1312" s="222"/>
      <c r="K1312" s="222"/>
      <c r="L1312" s="222"/>
      <c r="M1312" s="222"/>
      <c r="N1312" s="222"/>
      <c r="R1312" s="223"/>
    </row>
    <row r="1313" spans="1:18" s="191" customFormat="1">
      <c r="A1313" s="221"/>
      <c r="B1313" s="221"/>
      <c r="C1313" s="221"/>
      <c r="D1313" s="222"/>
      <c r="E1313" s="222"/>
      <c r="F1313" s="222"/>
      <c r="G1313" s="222"/>
      <c r="H1313" s="222"/>
      <c r="I1313" s="222"/>
      <c r="J1313" s="222"/>
      <c r="K1313" s="222"/>
      <c r="L1313" s="222"/>
      <c r="M1313" s="222"/>
      <c r="N1313" s="222"/>
      <c r="R1313" s="223"/>
    </row>
    <row r="1314" spans="1:18" s="191" customFormat="1">
      <c r="A1314" s="221"/>
      <c r="B1314" s="221"/>
      <c r="C1314" s="221"/>
      <c r="D1314" s="222"/>
      <c r="E1314" s="222"/>
      <c r="F1314" s="222"/>
      <c r="G1314" s="222"/>
      <c r="H1314" s="222"/>
      <c r="I1314" s="222"/>
      <c r="J1314" s="222"/>
      <c r="K1314" s="222"/>
      <c r="L1314" s="222"/>
      <c r="M1314" s="222"/>
      <c r="N1314" s="222"/>
      <c r="R1314" s="223"/>
    </row>
    <row r="1315" spans="1:18" s="191" customFormat="1">
      <c r="A1315" s="221"/>
      <c r="B1315" s="221"/>
      <c r="C1315" s="221"/>
      <c r="D1315" s="222"/>
      <c r="E1315" s="222"/>
      <c r="F1315" s="222"/>
      <c r="G1315" s="222"/>
      <c r="H1315" s="222"/>
      <c r="I1315" s="222"/>
      <c r="J1315" s="222"/>
      <c r="K1315" s="222"/>
      <c r="L1315" s="222"/>
      <c r="M1315" s="222"/>
      <c r="N1315" s="222"/>
      <c r="R1315" s="223"/>
    </row>
    <row r="1316" spans="1:18" s="191" customFormat="1">
      <c r="A1316" s="221"/>
      <c r="B1316" s="221"/>
      <c r="C1316" s="221"/>
      <c r="D1316" s="222"/>
      <c r="E1316" s="222"/>
      <c r="F1316" s="222"/>
      <c r="G1316" s="222"/>
      <c r="H1316" s="222"/>
      <c r="I1316" s="222"/>
      <c r="J1316" s="222"/>
      <c r="K1316" s="222"/>
      <c r="L1316" s="222"/>
      <c r="M1316" s="222"/>
      <c r="N1316" s="222"/>
      <c r="R1316" s="223"/>
    </row>
    <row r="1317" spans="1:18" s="191" customFormat="1">
      <c r="A1317" s="221"/>
      <c r="B1317" s="221"/>
      <c r="C1317" s="221"/>
      <c r="D1317" s="222"/>
      <c r="E1317" s="222"/>
      <c r="F1317" s="222"/>
      <c r="G1317" s="222"/>
      <c r="H1317" s="222"/>
      <c r="I1317" s="222"/>
      <c r="J1317" s="222"/>
      <c r="K1317" s="222"/>
      <c r="L1317" s="222"/>
      <c r="M1317" s="222"/>
      <c r="N1317" s="222"/>
      <c r="R1317" s="223"/>
    </row>
    <row r="1318" spans="1:18" s="191" customFormat="1">
      <c r="A1318" s="221"/>
      <c r="B1318" s="221"/>
      <c r="C1318" s="221"/>
      <c r="D1318" s="222"/>
      <c r="E1318" s="222"/>
      <c r="F1318" s="222"/>
      <c r="G1318" s="222"/>
      <c r="H1318" s="222"/>
      <c r="I1318" s="222"/>
      <c r="J1318" s="222"/>
      <c r="K1318" s="222"/>
      <c r="L1318" s="222"/>
      <c r="M1318" s="222"/>
      <c r="N1318" s="222"/>
      <c r="R1318" s="223"/>
    </row>
    <row r="1319" spans="1:18" s="191" customFormat="1">
      <c r="A1319" s="221"/>
      <c r="B1319" s="221"/>
      <c r="C1319" s="221"/>
      <c r="D1319" s="222"/>
      <c r="E1319" s="222"/>
      <c r="F1319" s="222"/>
      <c r="G1319" s="222"/>
      <c r="H1319" s="222"/>
      <c r="I1319" s="222"/>
      <c r="J1319" s="222"/>
      <c r="K1319" s="222"/>
      <c r="L1319" s="222"/>
      <c r="M1319" s="222"/>
      <c r="N1319" s="222"/>
      <c r="R1319" s="223"/>
    </row>
    <row r="1320" spans="1:18" s="191" customFormat="1">
      <c r="A1320" s="221"/>
      <c r="B1320" s="221"/>
      <c r="C1320" s="221"/>
      <c r="D1320" s="222"/>
      <c r="E1320" s="222"/>
      <c r="F1320" s="222"/>
      <c r="G1320" s="222"/>
      <c r="H1320" s="222"/>
      <c r="I1320" s="222"/>
      <c r="J1320" s="222"/>
      <c r="K1320" s="222"/>
      <c r="L1320" s="222"/>
      <c r="M1320" s="222"/>
      <c r="N1320" s="222"/>
      <c r="R1320" s="223"/>
    </row>
    <row r="1321" spans="1:18" s="191" customFormat="1">
      <c r="A1321" s="221"/>
      <c r="B1321" s="221"/>
      <c r="C1321" s="221"/>
      <c r="D1321" s="222"/>
      <c r="E1321" s="222"/>
      <c r="F1321" s="222"/>
      <c r="G1321" s="222"/>
      <c r="H1321" s="222"/>
      <c r="I1321" s="222"/>
      <c r="J1321" s="222"/>
      <c r="K1321" s="222"/>
      <c r="L1321" s="222"/>
      <c r="M1321" s="222"/>
      <c r="N1321" s="222"/>
      <c r="R1321" s="223"/>
    </row>
    <row r="1322" spans="1:18" s="191" customFormat="1">
      <c r="A1322" s="221"/>
      <c r="B1322" s="221"/>
      <c r="C1322" s="221"/>
      <c r="D1322" s="222"/>
      <c r="E1322" s="222"/>
      <c r="F1322" s="222"/>
      <c r="G1322" s="222"/>
      <c r="H1322" s="222"/>
      <c r="I1322" s="222"/>
      <c r="J1322" s="222"/>
      <c r="K1322" s="222"/>
      <c r="L1322" s="222"/>
      <c r="M1322" s="222"/>
      <c r="N1322" s="222"/>
      <c r="R1322" s="223"/>
    </row>
    <row r="1323" spans="1:18" s="191" customFormat="1">
      <c r="A1323" s="221"/>
      <c r="B1323" s="221"/>
      <c r="C1323" s="221"/>
      <c r="D1323" s="222"/>
      <c r="E1323" s="222"/>
      <c r="F1323" s="222"/>
      <c r="G1323" s="222"/>
      <c r="H1323" s="222"/>
      <c r="I1323" s="222"/>
      <c r="J1323" s="222"/>
      <c r="K1323" s="222"/>
      <c r="L1323" s="222"/>
      <c r="M1323" s="222"/>
      <c r="N1323" s="222"/>
      <c r="R1323" s="223"/>
    </row>
    <row r="1324" spans="1:18" s="191" customFormat="1">
      <c r="A1324" s="221"/>
      <c r="B1324" s="221"/>
      <c r="C1324" s="221"/>
      <c r="D1324" s="222"/>
      <c r="E1324" s="222"/>
      <c r="F1324" s="222"/>
      <c r="G1324" s="222"/>
      <c r="H1324" s="222"/>
      <c r="I1324" s="222"/>
      <c r="J1324" s="222"/>
      <c r="K1324" s="222"/>
      <c r="L1324" s="222"/>
      <c r="M1324" s="222"/>
      <c r="N1324" s="222"/>
      <c r="R1324" s="223"/>
    </row>
    <row r="1325" spans="1:18" s="191" customFormat="1">
      <c r="A1325" s="221"/>
      <c r="B1325" s="221"/>
      <c r="C1325" s="221"/>
      <c r="D1325" s="222"/>
      <c r="E1325" s="222"/>
      <c r="F1325" s="222"/>
      <c r="G1325" s="222"/>
      <c r="H1325" s="222"/>
      <c r="I1325" s="222"/>
      <c r="J1325" s="222"/>
      <c r="K1325" s="222"/>
      <c r="L1325" s="222"/>
      <c r="M1325" s="222"/>
      <c r="N1325" s="222"/>
      <c r="R1325" s="223"/>
    </row>
    <row r="1326" spans="1:18" s="191" customFormat="1">
      <c r="A1326" s="221"/>
      <c r="B1326" s="221"/>
      <c r="C1326" s="221"/>
      <c r="D1326" s="222"/>
      <c r="E1326" s="222"/>
      <c r="F1326" s="222"/>
      <c r="G1326" s="222"/>
      <c r="H1326" s="222"/>
      <c r="I1326" s="222"/>
      <c r="J1326" s="222"/>
      <c r="K1326" s="222"/>
      <c r="L1326" s="222"/>
      <c r="M1326" s="222"/>
      <c r="N1326" s="222"/>
      <c r="R1326" s="223"/>
    </row>
    <row r="1327" spans="1:18" s="191" customFormat="1">
      <c r="A1327" s="221"/>
      <c r="B1327" s="221"/>
      <c r="C1327" s="221"/>
      <c r="D1327" s="222"/>
      <c r="E1327" s="222"/>
      <c r="F1327" s="222"/>
      <c r="G1327" s="222"/>
      <c r="H1327" s="222"/>
      <c r="I1327" s="222"/>
      <c r="J1327" s="222"/>
      <c r="K1327" s="222"/>
      <c r="L1327" s="222"/>
      <c r="M1327" s="222"/>
      <c r="N1327" s="222"/>
      <c r="R1327" s="223"/>
    </row>
    <row r="1328" spans="1:18" s="191" customFormat="1">
      <c r="A1328" s="221"/>
      <c r="B1328" s="221"/>
      <c r="C1328" s="221"/>
      <c r="D1328" s="222"/>
      <c r="E1328" s="222"/>
      <c r="F1328" s="222"/>
      <c r="G1328" s="222"/>
      <c r="H1328" s="222"/>
      <c r="I1328" s="222"/>
      <c r="J1328" s="222"/>
      <c r="K1328" s="222"/>
      <c r="L1328" s="222"/>
      <c r="M1328" s="222"/>
      <c r="N1328" s="222"/>
      <c r="R1328" s="223"/>
    </row>
    <row r="1329" spans="1:18" s="191" customFormat="1">
      <c r="A1329" s="221"/>
      <c r="B1329" s="221"/>
      <c r="C1329" s="221"/>
      <c r="D1329" s="222"/>
      <c r="E1329" s="222"/>
      <c r="F1329" s="222"/>
      <c r="G1329" s="222"/>
      <c r="H1329" s="222"/>
      <c r="I1329" s="222"/>
      <c r="J1329" s="222"/>
      <c r="K1329" s="222"/>
      <c r="L1329" s="222"/>
      <c r="M1329" s="222"/>
      <c r="N1329" s="222"/>
      <c r="R1329" s="223"/>
    </row>
    <row r="1330" spans="1:18" s="191" customFormat="1">
      <c r="A1330" s="221"/>
      <c r="B1330" s="221"/>
      <c r="C1330" s="221"/>
      <c r="D1330" s="222"/>
      <c r="E1330" s="222"/>
      <c r="F1330" s="222"/>
      <c r="G1330" s="222"/>
      <c r="H1330" s="222"/>
      <c r="I1330" s="222"/>
      <c r="J1330" s="222"/>
      <c r="K1330" s="222"/>
      <c r="L1330" s="222"/>
      <c r="M1330" s="222"/>
      <c r="N1330" s="222"/>
      <c r="R1330" s="223"/>
    </row>
    <row r="1331" spans="1:18" s="191" customFormat="1">
      <c r="A1331" s="221"/>
      <c r="B1331" s="221"/>
      <c r="C1331" s="221"/>
      <c r="D1331" s="222"/>
      <c r="E1331" s="222"/>
      <c r="F1331" s="222"/>
      <c r="G1331" s="222"/>
      <c r="H1331" s="222"/>
      <c r="I1331" s="222"/>
      <c r="J1331" s="222"/>
      <c r="K1331" s="222"/>
      <c r="L1331" s="222"/>
      <c r="M1331" s="222"/>
      <c r="N1331" s="222"/>
      <c r="R1331" s="223"/>
    </row>
    <row r="1332" spans="1:18" s="191" customFormat="1">
      <c r="A1332" s="221"/>
      <c r="B1332" s="221"/>
      <c r="C1332" s="221"/>
      <c r="D1332" s="222"/>
      <c r="E1332" s="222"/>
      <c r="F1332" s="222"/>
      <c r="G1332" s="222"/>
      <c r="H1332" s="222"/>
      <c r="I1332" s="222"/>
      <c r="J1332" s="222"/>
      <c r="K1332" s="222"/>
      <c r="L1332" s="222"/>
      <c r="M1332" s="222"/>
      <c r="N1332" s="222"/>
      <c r="R1332" s="223"/>
    </row>
    <row r="1333" spans="1:18" s="191" customFormat="1">
      <c r="A1333" s="221"/>
      <c r="B1333" s="221"/>
      <c r="C1333" s="221"/>
      <c r="D1333" s="222"/>
      <c r="E1333" s="222"/>
      <c r="F1333" s="222"/>
      <c r="G1333" s="222"/>
      <c r="H1333" s="222"/>
      <c r="I1333" s="222"/>
      <c r="J1333" s="222"/>
      <c r="K1333" s="222"/>
      <c r="L1333" s="222"/>
      <c r="M1333" s="222"/>
      <c r="N1333" s="222"/>
      <c r="R1333" s="223"/>
    </row>
    <row r="1334" spans="1:18" s="191" customFormat="1">
      <c r="A1334" s="221"/>
      <c r="B1334" s="221"/>
      <c r="C1334" s="221"/>
      <c r="D1334" s="222"/>
      <c r="E1334" s="222"/>
      <c r="F1334" s="222"/>
      <c r="G1334" s="222"/>
      <c r="H1334" s="222"/>
      <c r="I1334" s="222"/>
      <c r="J1334" s="222"/>
      <c r="K1334" s="222"/>
      <c r="L1334" s="222"/>
      <c r="M1334" s="222"/>
      <c r="N1334" s="222"/>
      <c r="R1334" s="223"/>
    </row>
    <row r="1335" spans="1:18" s="191" customFormat="1">
      <c r="A1335" s="221"/>
      <c r="B1335" s="221"/>
      <c r="C1335" s="221"/>
      <c r="D1335" s="222"/>
      <c r="E1335" s="222"/>
      <c r="F1335" s="222"/>
      <c r="G1335" s="222"/>
      <c r="H1335" s="222"/>
      <c r="I1335" s="222"/>
      <c r="J1335" s="222"/>
      <c r="K1335" s="222"/>
      <c r="L1335" s="222"/>
      <c r="M1335" s="222"/>
      <c r="N1335" s="222"/>
      <c r="R1335" s="223"/>
    </row>
    <row r="1336" spans="1:18" s="191" customFormat="1">
      <c r="A1336" s="221"/>
      <c r="B1336" s="221"/>
      <c r="C1336" s="221"/>
      <c r="D1336" s="222"/>
      <c r="E1336" s="222"/>
      <c r="F1336" s="222"/>
      <c r="G1336" s="222"/>
      <c r="H1336" s="222"/>
      <c r="I1336" s="222"/>
      <c r="J1336" s="222"/>
      <c r="K1336" s="222"/>
      <c r="L1336" s="222"/>
      <c r="M1336" s="222"/>
      <c r="N1336" s="222"/>
      <c r="R1336" s="223"/>
    </row>
    <row r="1337" spans="1:18" s="191" customFormat="1">
      <c r="A1337" s="221"/>
      <c r="B1337" s="221"/>
      <c r="C1337" s="221"/>
      <c r="D1337" s="222"/>
      <c r="E1337" s="222"/>
      <c r="F1337" s="222"/>
      <c r="G1337" s="222"/>
      <c r="H1337" s="222"/>
      <c r="I1337" s="222"/>
      <c r="J1337" s="222"/>
      <c r="K1337" s="222"/>
      <c r="L1337" s="222"/>
      <c r="M1337" s="222"/>
      <c r="N1337" s="222"/>
      <c r="R1337" s="223"/>
    </row>
    <row r="1338" spans="1:18" s="191" customFormat="1">
      <c r="A1338" s="221"/>
      <c r="B1338" s="221"/>
      <c r="C1338" s="221"/>
      <c r="D1338" s="222"/>
      <c r="E1338" s="222"/>
      <c r="F1338" s="222"/>
      <c r="G1338" s="222"/>
      <c r="H1338" s="222"/>
      <c r="I1338" s="222"/>
      <c r="J1338" s="222"/>
      <c r="K1338" s="222"/>
      <c r="L1338" s="222"/>
      <c r="M1338" s="222"/>
      <c r="N1338" s="222"/>
      <c r="R1338" s="223"/>
    </row>
    <row r="1339" spans="1:18" s="191" customFormat="1">
      <c r="A1339" s="221"/>
      <c r="B1339" s="221"/>
      <c r="C1339" s="221"/>
      <c r="D1339" s="222"/>
      <c r="E1339" s="222"/>
      <c r="F1339" s="222"/>
      <c r="G1339" s="222"/>
      <c r="H1339" s="222"/>
      <c r="I1339" s="222"/>
      <c r="J1339" s="222"/>
      <c r="K1339" s="222"/>
      <c r="L1339" s="222"/>
      <c r="M1339" s="222"/>
      <c r="N1339" s="222"/>
      <c r="R1339" s="223"/>
    </row>
    <row r="1340" spans="1:18" s="191" customFormat="1">
      <c r="A1340" s="221"/>
      <c r="B1340" s="221"/>
      <c r="C1340" s="221"/>
      <c r="D1340" s="222"/>
      <c r="E1340" s="222"/>
      <c r="F1340" s="222"/>
      <c r="G1340" s="222"/>
      <c r="H1340" s="222"/>
      <c r="I1340" s="222"/>
      <c r="J1340" s="222"/>
      <c r="K1340" s="222"/>
      <c r="L1340" s="222"/>
      <c r="M1340" s="222"/>
      <c r="N1340" s="222"/>
      <c r="R1340" s="223"/>
    </row>
    <row r="1341" spans="1:18" s="191" customFormat="1">
      <c r="A1341" s="221"/>
      <c r="B1341" s="221"/>
      <c r="C1341" s="221"/>
      <c r="D1341" s="222"/>
      <c r="E1341" s="222"/>
      <c r="F1341" s="222"/>
      <c r="G1341" s="222"/>
      <c r="H1341" s="222"/>
      <c r="I1341" s="222"/>
      <c r="J1341" s="222"/>
      <c r="K1341" s="222"/>
      <c r="L1341" s="222"/>
      <c r="M1341" s="222"/>
      <c r="N1341" s="222"/>
      <c r="R1341" s="223"/>
    </row>
    <row r="1342" spans="1:18" s="191" customFormat="1">
      <c r="A1342" s="221"/>
      <c r="B1342" s="221"/>
      <c r="C1342" s="221"/>
      <c r="D1342" s="222"/>
      <c r="E1342" s="222"/>
      <c r="F1342" s="222"/>
      <c r="G1342" s="222"/>
      <c r="H1342" s="222"/>
      <c r="I1342" s="222"/>
      <c r="J1342" s="222"/>
      <c r="K1342" s="222"/>
      <c r="L1342" s="222"/>
      <c r="M1342" s="222"/>
      <c r="N1342" s="222"/>
      <c r="R1342" s="223"/>
    </row>
    <row r="1343" spans="1:18" s="191" customFormat="1">
      <c r="A1343" s="221"/>
      <c r="B1343" s="221"/>
      <c r="C1343" s="221"/>
      <c r="D1343" s="222"/>
      <c r="E1343" s="222"/>
      <c r="F1343" s="222"/>
      <c r="G1343" s="222"/>
      <c r="H1343" s="222"/>
      <c r="I1343" s="222"/>
      <c r="J1343" s="222"/>
      <c r="K1343" s="222"/>
      <c r="L1343" s="222"/>
      <c r="M1343" s="222"/>
      <c r="N1343" s="222"/>
      <c r="R1343" s="223"/>
    </row>
    <row r="1344" spans="1:18" s="191" customFormat="1">
      <c r="A1344" s="221"/>
      <c r="B1344" s="221"/>
      <c r="C1344" s="221"/>
      <c r="D1344" s="222"/>
      <c r="E1344" s="222"/>
      <c r="F1344" s="222"/>
      <c r="G1344" s="222"/>
      <c r="H1344" s="222"/>
      <c r="I1344" s="222"/>
      <c r="J1344" s="222"/>
      <c r="K1344" s="222"/>
      <c r="L1344" s="222"/>
      <c r="M1344" s="222"/>
      <c r="N1344" s="222"/>
      <c r="R1344" s="223"/>
    </row>
    <row r="1345" spans="1:18" s="191" customFormat="1">
      <c r="A1345" s="221"/>
      <c r="B1345" s="221"/>
      <c r="C1345" s="221"/>
      <c r="D1345" s="222"/>
      <c r="E1345" s="222"/>
      <c r="F1345" s="222"/>
      <c r="G1345" s="222"/>
      <c r="H1345" s="222"/>
      <c r="I1345" s="222"/>
      <c r="J1345" s="222"/>
      <c r="K1345" s="222"/>
      <c r="L1345" s="222"/>
      <c r="M1345" s="222"/>
      <c r="N1345" s="222"/>
      <c r="R1345" s="223"/>
    </row>
    <row r="1346" spans="1:18" s="191" customFormat="1">
      <c r="A1346" s="221"/>
      <c r="B1346" s="221"/>
      <c r="C1346" s="221"/>
      <c r="D1346" s="222"/>
      <c r="E1346" s="222"/>
      <c r="F1346" s="222"/>
      <c r="G1346" s="222"/>
      <c r="H1346" s="222"/>
      <c r="I1346" s="222"/>
      <c r="J1346" s="222"/>
      <c r="K1346" s="222"/>
      <c r="L1346" s="222"/>
      <c r="M1346" s="222"/>
      <c r="N1346" s="222"/>
      <c r="R1346" s="223"/>
    </row>
    <row r="1347" spans="1:18" s="191" customFormat="1">
      <c r="A1347" s="221"/>
      <c r="B1347" s="221"/>
      <c r="C1347" s="221"/>
      <c r="D1347" s="222"/>
      <c r="E1347" s="222"/>
      <c r="F1347" s="222"/>
      <c r="G1347" s="222"/>
      <c r="H1347" s="222"/>
      <c r="I1347" s="222"/>
      <c r="J1347" s="222"/>
      <c r="K1347" s="222"/>
      <c r="L1347" s="222"/>
      <c r="M1347" s="222"/>
      <c r="N1347" s="222"/>
      <c r="R1347" s="223"/>
    </row>
    <row r="1348" spans="1:18" s="191" customFormat="1">
      <c r="A1348" s="221"/>
      <c r="B1348" s="221"/>
      <c r="C1348" s="221"/>
      <c r="D1348" s="222"/>
      <c r="E1348" s="222"/>
      <c r="F1348" s="222"/>
      <c r="G1348" s="222"/>
      <c r="H1348" s="222"/>
      <c r="I1348" s="222"/>
      <c r="J1348" s="222"/>
      <c r="K1348" s="222"/>
      <c r="L1348" s="222"/>
      <c r="M1348" s="222"/>
      <c r="N1348" s="222"/>
      <c r="R1348" s="223"/>
    </row>
    <row r="1349" spans="1:18" s="191" customFormat="1">
      <c r="A1349" s="221"/>
      <c r="B1349" s="221"/>
      <c r="C1349" s="221"/>
      <c r="D1349" s="222"/>
      <c r="E1349" s="222"/>
      <c r="F1349" s="222"/>
      <c r="G1349" s="222"/>
      <c r="H1349" s="222"/>
      <c r="I1349" s="222"/>
      <c r="J1349" s="222"/>
      <c r="K1349" s="222"/>
      <c r="L1349" s="222"/>
      <c r="M1349" s="222"/>
      <c r="N1349" s="222"/>
      <c r="R1349" s="223"/>
    </row>
    <row r="1350" spans="1:18" s="191" customFormat="1">
      <c r="A1350" s="221"/>
      <c r="B1350" s="221"/>
      <c r="C1350" s="221"/>
      <c r="D1350" s="222"/>
      <c r="E1350" s="222"/>
      <c r="F1350" s="222"/>
      <c r="G1350" s="222"/>
      <c r="H1350" s="222"/>
      <c r="I1350" s="222"/>
      <c r="J1350" s="222"/>
      <c r="K1350" s="222"/>
      <c r="L1350" s="222"/>
      <c r="M1350" s="222"/>
      <c r="N1350" s="222"/>
      <c r="R1350" s="223"/>
    </row>
    <row r="1351" spans="1:18" s="191" customFormat="1">
      <c r="A1351" s="221"/>
      <c r="B1351" s="221"/>
      <c r="C1351" s="221"/>
      <c r="D1351" s="222"/>
      <c r="E1351" s="222"/>
      <c r="F1351" s="222"/>
      <c r="G1351" s="222"/>
      <c r="H1351" s="222"/>
      <c r="I1351" s="222"/>
      <c r="J1351" s="222"/>
      <c r="K1351" s="222"/>
      <c r="L1351" s="222"/>
      <c r="M1351" s="222"/>
      <c r="N1351" s="222"/>
      <c r="R1351" s="223"/>
    </row>
    <row r="1352" spans="1:18" s="191" customFormat="1">
      <c r="A1352" s="221"/>
      <c r="B1352" s="221"/>
      <c r="C1352" s="221"/>
      <c r="D1352" s="222"/>
      <c r="E1352" s="222"/>
      <c r="F1352" s="222"/>
      <c r="G1352" s="222"/>
      <c r="H1352" s="222"/>
      <c r="I1352" s="222"/>
      <c r="J1352" s="222"/>
      <c r="K1352" s="222"/>
      <c r="L1352" s="222"/>
      <c r="M1352" s="222"/>
      <c r="N1352" s="222"/>
      <c r="R1352" s="223"/>
    </row>
    <row r="1353" spans="1:18" s="191" customFormat="1">
      <c r="A1353" s="221"/>
      <c r="B1353" s="221"/>
      <c r="C1353" s="221"/>
      <c r="D1353" s="222"/>
      <c r="E1353" s="222"/>
      <c r="F1353" s="222"/>
      <c r="G1353" s="222"/>
      <c r="H1353" s="222"/>
      <c r="I1353" s="222"/>
      <c r="J1353" s="222"/>
      <c r="K1353" s="222"/>
      <c r="L1353" s="222"/>
      <c r="M1353" s="222"/>
      <c r="N1353" s="222"/>
      <c r="R1353" s="223"/>
    </row>
    <row r="1354" spans="1:18" s="191" customFormat="1">
      <c r="A1354" s="221"/>
      <c r="B1354" s="221"/>
      <c r="C1354" s="221"/>
      <c r="D1354" s="222"/>
      <c r="E1354" s="222"/>
      <c r="F1354" s="222"/>
      <c r="G1354" s="222"/>
      <c r="H1354" s="222"/>
      <c r="I1354" s="222"/>
      <c r="J1354" s="222"/>
      <c r="K1354" s="222"/>
      <c r="L1354" s="222"/>
      <c r="M1354" s="222"/>
      <c r="N1354" s="222"/>
      <c r="R1354" s="223"/>
    </row>
    <row r="1355" spans="1:18" s="191" customFormat="1">
      <c r="A1355" s="221"/>
      <c r="B1355" s="221"/>
      <c r="C1355" s="221"/>
      <c r="D1355" s="222"/>
      <c r="E1355" s="222"/>
      <c r="F1355" s="222"/>
      <c r="G1355" s="222"/>
      <c r="H1355" s="222"/>
      <c r="I1355" s="222"/>
      <c r="J1355" s="222"/>
      <c r="K1355" s="222"/>
      <c r="L1355" s="222"/>
      <c r="M1355" s="222"/>
      <c r="N1355" s="222"/>
      <c r="R1355" s="223"/>
    </row>
    <row r="1356" spans="1:18" s="191" customFormat="1">
      <c r="A1356" s="221"/>
      <c r="B1356" s="221"/>
      <c r="C1356" s="221"/>
      <c r="D1356" s="222"/>
      <c r="E1356" s="222"/>
      <c r="F1356" s="222"/>
      <c r="G1356" s="222"/>
      <c r="H1356" s="222"/>
      <c r="I1356" s="222"/>
      <c r="J1356" s="222"/>
      <c r="K1356" s="222"/>
      <c r="L1356" s="222"/>
      <c r="M1356" s="222"/>
      <c r="N1356" s="222"/>
      <c r="R1356" s="223"/>
    </row>
    <row r="1357" spans="1:18" s="191" customFormat="1">
      <c r="A1357" s="221"/>
      <c r="B1357" s="221"/>
      <c r="C1357" s="221"/>
      <c r="D1357" s="222"/>
      <c r="E1357" s="222"/>
      <c r="F1357" s="222"/>
      <c r="G1357" s="222"/>
      <c r="H1357" s="222"/>
      <c r="I1357" s="222"/>
      <c r="J1357" s="222"/>
      <c r="K1357" s="222"/>
      <c r="L1357" s="222"/>
      <c r="M1357" s="222"/>
      <c r="N1357" s="222"/>
      <c r="R1357" s="223"/>
    </row>
    <row r="1358" spans="1:18" s="191" customFormat="1">
      <c r="A1358" s="221"/>
      <c r="B1358" s="221"/>
      <c r="C1358" s="221"/>
      <c r="D1358" s="222"/>
      <c r="E1358" s="222"/>
      <c r="F1358" s="222"/>
      <c r="G1358" s="222"/>
      <c r="H1358" s="222"/>
      <c r="I1358" s="222"/>
      <c r="J1358" s="222"/>
      <c r="K1358" s="222"/>
      <c r="L1358" s="222"/>
      <c r="M1358" s="222"/>
      <c r="N1358" s="222"/>
      <c r="R1358" s="223"/>
    </row>
    <row r="1359" spans="1:18" s="191" customFormat="1">
      <c r="A1359" s="221"/>
      <c r="B1359" s="221"/>
      <c r="C1359" s="221"/>
      <c r="D1359" s="222"/>
      <c r="E1359" s="222"/>
      <c r="F1359" s="222"/>
      <c r="G1359" s="222"/>
      <c r="H1359" s="222"/>
      <c r="I1359" s="222"/>
      <c r="J1359" s="222"/>
      <c r="K1359" s="222"/>
      <c r="L1359" s="222"/>
      <c r="M1359" s="222"/>
      <c r="N1359" s="222"/>
      <c r="R1359" s="223"/>
    </row>
    <row r="1360" spans="1:18" s="191" customFormat="1">
      <c r="A1360" s="221"/>
      <c r="B1360" s="221"/>
      <c r="C1360" s="221"/>
      <c r="D1360" s="222"/>
      <c r="E1360" s="222"/>
      <c r="F1360" s="222"/>
      <c r="G1360" s="222"/>
      <c r="H1360" s="222"/>
      <c r="I1360" s="222"/>
      <c r="J1360" s="222"/>
      <c r="K1360" s="222"/>
      <c r="L1360" s="222"/>
      <c r="M1360" s="222"/>
      <c r="N1360" s="222"/>
      <c r="R1360" s="223"/>
    </row>
    <row r="1361" spans="1:18" s="191" customFormat="1">
      <c r="A1361" s="221"/>
      <c r="B1361" s="221"/>
      <c r="C1361" s="221"/>
      <c r="D1361" s="222"/>
      <c r="E1361" s="222"/>
      <c r="F1361" s="222"/>
      <c r="G1361" s="222"/>
      <c r="H1361" s="222"/>
      <c r="I1361" s="222"/>
      <c r="J1361" s="222"/>
      <c r="K1361" s="222"/>
      <c r="L1361" s="222"/>
      <c r="M1361" s="222"/>
      <c r="N1361" s="222"/>
      <c r="R1361" s="223"/>
    </row>
    <row r="1362" spans="1:18" s="191" customFormat="1">
      <c r="A1362" s="221"/>
      <c r="B1362" s="221"/>
      <c r="C1362" s="221"/>
      <c r="D1362" s="222"/>
      <c r="E1362" s="222"/>
      <c r="F1362" s="222"/>
      <c r="G1362" s="222"/>
      <c r="H1362" s="222"/>
      <c r="I1362" s="222"/>
      <c r="J1362" s="222"/>
      <c r="K1362" s="222"/>
      <c r="L1362" s="222"/>
      <c r="M1362" s="222"/>
      <c r="N1362" s="222"/>
      <c r="R1362" s="223"/>
    </row>
    <row r="1363" spans="1:18" s="191" customFormat="1">
      <c r="A1363" s="221"/>
      <c r="B1363" s="221"/>
      <c r="C1363" s="221"/>
      <c r="D1363" s="222"/>
      <c r="E1363" s="222"/>
      <c r="F1363" s="222"/>
      <c r="G1363" s="222"/>
      <c r="H1363" s="222"/>
      <c r="I1363" s="222"/>
      <c r="J1363" s="222"/>
      <c r="K1363" s="222"/>
      <c r="L1363" s="222"/>
      <c r="M1363" s="222"/>
      <c r="N1363" s="222"/>
      <c r="R1363" s="223"/>
    </row>
    <row r="1364" spans="1:18" s="191" customFormat="1">
      <c r="A1364" s="221"/>
      <c r="B1364" s="221"/>
      <c r="C1364" s="221"/>
      <c r="D1364" s="222"/>
      <c r="E1364" s="222"/>
      <c r="F1364" s="222"/>
      <c r="G1364" s="222"/>
      <c r="H1364" s="222"/>
      <c r="I1364" s="222"/>
      <c r="J1364" s="222"/>
      <c r="K1364" s="222"/>
      <c r="L1364" s="222"/>
      <c r="M1364" s="222"/>
      <c r="N1364" s="222"/>
      <c r="R1364" s="223"/>
    </row>
    <row r="1365" spans="1:18" s="191" customFormat="1">
      <c r="A1365" s="221"/>
      <c r="B1365" s="221"/>
      <c r="C1365" s="221"/>
      <c r="D1365" s="222"/>
      <c r="E1365" s="222"/>
      <c r="F1365" s="222"/>
      <c r="G1365" s="222"/>
      <c r="H1365" s="222"/>
      <c r="I1365" s="222"/>
      <c r="J1365" s="222"/>
      <c r="K1365" s="222"/>
      <c r="L1365" s="222"/>
      <c r="M1365" s="222"/>
      <c r="N1365" s="222"/>
      <c r="R1365" s="223"/>
    </row>
    <row r="1366" spans="1:18" s="191" customFormat="1">
      <c r="A1366" s="221"/>
      <c r="B1366" s="221"/>
      <c r="C1366" s="221"/>
      <c r="D1366" s="222"/>
      <c r="E1366" s="222"/>
      <c r="F1366" s="222"/>
      <c r="G1366" s="222"/>
      <c r="H1366" s="222"/>
      <c r="I1366" s="222"/>
      <c r="J1366" s="222"/>
      <c r="K1366" s="222"/>
      <c r="L1366" s="222"/>
      <c r="M1366" s="222"/>
      <c r="N1366" s="222"/>
      <c r="R1366" s="223"/>
    </row>
    <row r="1367" spans="1:18" s="191" customFormat="1">
      <c r="A1367" s="221"/>
      <c r="B1367" s="221"/>
      <c r="C1367" s="221"/>
      <c r="D1367" s="222"/>
      <c r="E1367" s="222"/>
      <c r="F1367" s="222"/>
      <c r="G1367" s="222"/>
      <c r="H1367" s="222"/>
      <c r="I1367" s="222"/>
      <c r="J1367" s="222"/>
      <c r="K1367" s="222"/>
      <c r="L1367" s="222"/>
      <c r="M1367" s="222"/>
      <c r="N1367" s="222"/>
      <c r="R1367" s="223"/>
    </row>
    <row r="1368" spans="1:18" s="191" customFormat="1">
      <c r="A1368" s="221"/>
      <c r="B1368" s="221"/>
      <c r="C1368" s="221"/>
      <c r="D1368" s="222"/>
      <c r="E1368" s="222"/>
      <c r="F1368" s="222"/>
      <c r="G1368" s="222"/>
      <c r="H1368" s="222"/>
      <c r="I1368" s="222"/>
      <c r="J1368" s="222"/>
      <c r="K1368" s="222"/>
      <c r="L1368" s="222"/>
      <c r="M1368" s="222"/>
      <c r="N1368" s="222"/>
      <c r="R1368" s="223"/>
    </row>
    <row r="1369" spans="1:18" s="191" customFormat="1">
      <c r="A1369" s="221"/>
      <c r="B1369" s="221"/>
      <c r="C1369" s="221"/>
      <c r="D1369" s="222"/>
      <c r="E1369" s="222"/>
      <c r="F1369" s="222"/>
      <c r="G1369" s="222"/>
      <c r="H1369" s="222"/>
      <c r="I1369" s="222"/>
      <c r="J1369" s="222"/>
      <c r="K1369" s="222"/>
      <c r="L1369" s="222"/>
      <c r="M1369" s="222"/>
      <c r="N1369" s="222"/>
      <c r="R1369" s="223"/>
    </row>
    <row r="1370" spans="1:18" s="191" customFormat="1">
      <c r="A1370" s="221"/>
      <c r="B1370" s="221"/>
      <c r="C1370" s="221"/>
      <c r="D1370" s="222"/>
      <c r="E1370" s="222"/>
      <c r="F1370" s="222"/>
      <c r="G1370" s="222"/>
      <c r="H1370" s="222"/>
      <c r="I1370" s="222"/>
      <c r="J1370" s="222"/>
      <c r="K1370" s="222"/>
      <c r="L1370" s="222"/>
      <c r="M1370" s="222"/>
      <c r="N1370" s="222"/>
      <c r="R1370" s="223"/>
    </row>
    <row r="1371" spans="1:18" s="191" customFormat="1">
      <c r="A1371" s="221"/>
      <c r="B1371" s="221"/>
      <c r="C1371" s="221"/>
      <c r="D1371" s="222"/>
      <c r="E1371" s="222"/>
      <c r="F1371" s="222"/>
      <c r="G1371" s="222"/>
      <c r="H1371" s="222"/>
      <c r="I1371" s="222"/>
      <c r="J1371" s="222"/>
      <c r="K1371" s="222"/>
      <c r="L1371" s="222"/>
      <c r="M1371" s="222"/>
      <c r="N1371" s="222"/>
      <c r="R1371" s="223"/>
    </row>
    <row r="1372" spans="1:18" s="191" customFormat="1">
      <c r="A1372" s="221"/>
      <c r="B1372" s="221"/>
      <c r="C1372" s="221"/>
      <c r="D1372" s="222"/>
      <c r="E1372" s="222"/>
      <c r="F1372" s="222"/>
      <c r="G1372" s="222"/>
      <c r="H1372" s="222"/>
      <c r="I1372" s="222"/>
      <c r="J1372" s="222"/>
      <c r="K1372" s="222"/>
      <c r="L1372" s="222"/>
      <c r="M1372" s="222"/>
      <c r="N1372" s="222"/>
      <c r="R1372" s="223"/>
    </row>
    <row r="1373" spans="1:18" s="191" customFormat="1">
      <c r="A1373" s="221"/>
      <c r="B1373" s="221"/>
      <c r="C1373" s="221"/>
      <c r="D1373" s="222"/>
      <c r="E1373" s="222"/>
      <c r="F1373" s="222"/>
      <c r="G1373" s="222"/>
      <c r="H1373" s="222"/>
      <c r="I1373" s="222"/>
      <c r="J1373" s="222"/>
      <c r="K1373" s="222"/>
      <c r="L1373" s="222"/>
      <c r="M1373" s="222"/>
      <c r="N1373" s="222"/>
      <c r="R1373" s="223"/>
    </row>
    <row r="1374" spans="1:18" s="191" customFormat="1">
      <c r="A1374" s="221"/>
      <c r="B1374" s="221"/>
      <c r="C1374" s="221"/>
      <c r="D1374" s="222"/>
      <c r="E1374" s="222"/>
      <c r="F1374" s="222"/>
      <c r="G1374" s="222"/>
      <c r="H1374" s="222"/>
      <c r="I1374" s="222"/>
      <c r="J1374" s="222"/>
      <c r="K1374" s="222"/>
      <c r="L1374" s="222"/>
      <c r="M1374" s="222"/>
      <c r="N1374" s="222"/>
      <c r="R1374" s="223"/>
    </row>
    <row r="1375" spans="1:18" s="191" customFormat="1">
      <c r="A1375" s="221"/>
      <c r="B1375" s="221"/>
      <c r="C1375" s="221"/>
      <c r="D1375" s="222"/>
      <c r="E1375" s="222"/>
      <c r="F1375" s="222"/>
      <c r="G1375" s="222"/>
      <c r="H1375" s="222"/>
      <c r="I1375" s="222"/>
      <c r="J1375" s="222"/>
      <c r="K1375" s="222"/>
      <c r="L1375" s="222"/>
      <c r="M1375" s="222"/>
      <c r="N1375" s="222"/>
      <c r="R1375" s="223"/>
    </row>
    <row r="1376" spans="1:18" s="191" customFormat="1">
      <c r="A1376" s="221"/>
      <c r="B1376" s="221"/>
      <c r="C1376" s="221"/>
      <c r="D1376" s="222"/>
      <c r="E1376" s="222"/>
      <c r="F1376" s="222"/>
      <c r="G1376" s="222"/>
      <c r="H1376" s="222"/>
      <c r="I1376" s="222"/>
      <c r="J1376" s="222"/>
      <c r="K1376" s="222"/>
      <c r="L1376" s="222"/>
      <c r="M1376" s="222"/>
      <c r="N1376" s="222"/>
      <c r="R1376" s="223"/>
    </row>
    <row r="1377" spans="1:18" s="191" customFormat="1">
      <c r="A1377" s="221"/>
      <c r="B1377" s="221"/>
      <c r="C1377" s="221"/>
      <c r="D1377" s="222"/>
      <c r="E1377" s="222"/>
      <c r="F1377" s="222"/>
      <c r="G1377" s="222"/>
      <c r="H1377" s="222"/>
      <c r="I1377" s="222"/>
      <c r="J1377" s="222"/>
      <c r="K1377" s="222"/>
      <c r="L1377" s="222"/>
      <c r="M1377" s="222"/>
      <c r="N1377" s="222"/>
      <c r="R1377" s="223"/>
    </row>
    <row r="1378" spans="1:18" s="191" customFormat="1">
      <c r="A1378" s="221"/>
      <c r="B1378" s="221"/>
      <c r="C1378" s="221"/>
      <c r="D1378" s="222"/>
      <c r="E1378" s="222"/>
      <c r="F1378" s="222"/>
      <c r="G1378" s="222"/>
      <c r="H1378" s="222"/>
      <c r="I1378" s="222"/>
      <c r="J1378" s="222"/>
      <c r="K1378" s="222"/>
      <c r="L1378" s="222"/>
      <c r="M1378" s="222"/>
      <c r="N1378" s="222"/>
      <c r="R1378" s="223"/>
    </row>
    <row r="1379" spans="1:18" s="191" customFormat="1">
      <c r="A1379" s="221"/>
      <c r="B1379" s="221"/>
      <c r="C1379" s="221"/>
      <c r="D1379" s="222"/>
      <c r="E1379" s="222"/>
      <c r="F1379" s="222"/>
      <c r="G1379" s="222"/>
      <c r="H1379" s="222"/>
      <c r="I1379" s="222"/>
      <c r="J1379" s="222"/>
      <c r="K1379" s="222"/>
      <c r="L1379" s="222"/>
      <c r="M1379" s="222"/>
      <c r="N1379" s="222"/>
      <c r="R1379" s="223"/>
    </row>
    <row r="1380" spans="1:18" s="191" customFormat="1">
      <c r="A1380" s="221"/>
      <c r="B1380" s="221"/>
      <c r="C1380" s="221"/>
      <c r="D1380" s="222"/>
      <c r="E1380" s="222"/>
      <c r="F1380" s="222"/>
      <c r="G1380" s="222"/>
      <c r="H1380" s="222"/>
      <c r="I1380" s="222"/>
      <c r="J1380" s="222"/>
      <c r="K1380" s="222"/>
      <c r="L1380" s="222"/>
      <c r="M1380" s="222"/>
      <c r="N1380" s="222"/>
      <c r="R1380" s="223"/>
    </row>
    <row r="1381" spans="1:18" s="191" customFormat="1">
      <c r="A1381" s="221"/>
      <c r="B1381" s="221"/>
      <c r="C1381" s="221"/>
      <c r="D1381" s="222"/>
      <c r="E1381" s="222"/>
      <c r="F1381" s="222"/>
      <c r="G1381" s="222"/>
      <c r="H1381" s="222"/>
      <c r="I1381" s="222"/>
      <c r="J1381" s="222"/>
      <c r="K1381" s="222"/>
      <c r="L1381" s="222"/>
      <c r="M1381" s="222"/>
      <c r="N1381" s="222"/>
      <c r="R1381" s="223"/>
    </row>
    <row r="1382" spans="1:18" s="191" customFormat="1">
      <c r="A1382" s="221"/>
      <c r="B1382" s="221"/>
      <c r="C1382" s="221"/>
      <c r="D1382" s="222"/>
      <c r="E1382" s="222"/>
      <c r="F1382" s="222"/>
      <c r="G1382" s="222"/>
      <c r="H1382" s="222"/>
      <c r="I1382" s="222"/>
      <c r="J1382" s="222"/>
      <c r="K1382" s="222"/>
      <c r="L1382" s="222"/>
      <c r="M1382" s="222"/>
      <c r="N1382" s="222"/>
      <c r="R1382" s="223"/>
    </row>
    <row r="1383" spans="1:18" s="191" customFormat="1">
      <c r="A1383" s="221"/>
      <c r="B1383" s="221"/>
      <c r="C1383" s="221"/>
      <c r="D1383" s="222"/>
      <c r="E1383" s="222"/>
      <c r="F1383" s="222"/>
      <c r="G1383" s="222"/>
      <c r="H1383" s="222"/>
      <c r="I1383" s="222"/>
      <c r="J1383" s="222"/>
      <c r="K1383" s="222"/>
      <c r="L1383" s="222"/>
      <c r="M1383" s="222"/>
      <c r="N1383" s="222"/>
      <c r="R1383" s="223"/>
    </row>
    <row r="1384" spans="1:18" s="191" customFormat="1">
      <c r="A1384" s="221"/>
      <c r="B1384" s="221"/>
      <c r="C1384" s="221"/>
      <c r="D1384" s="222"/>
      <c r="E1384" s="222"/>
      <c r="F1384" s="222"/>
      <c r="G1384" s="222"/>
      <c r="H1384" s="222"/>
      <c r="I1384" s="222"/>
      <c r="J1384" s="222"/>
      <c r="K1384" s="222"/>
      <c r="L1384" s="222"/>
      <c r="M1384" s="222"/>
      <c r="N1384" s="222"/>
      <c r="R1384" s="223"/>
    </row>
    <row r="1385" spans="1:18" s="191" customFormat="1">
      <c r="A1385" s="221"/>
      <c r="B1385" s="221"/>
      <c r="C1385" s="221"/>
      <c r="D1385" s="222"/>
      <c r="E1385" s="222"/>
      <c r="F1385" s="222"/>
      <c r="G1385" s="222"/>
      <c r="H1385" s="222"/>
      <c r="I1385" s="222"/>
      <c r="J1385" s="222"/>
      <c r="K1385" s="222"/>
      <c r="L1385" s="222"/>
      <c r="M1385" s="222"/>
      <c r="N1385" s="222"/>
      <c r="R1385" s="223"/>
    </row>
    <row r="1386" spans="1:18" s="191" customFormat="1">
      <c r="A1386" s="221"/>
      <c r="B1386" s="221"/>
      <c r="C1386" s="221"/>
      <c r="D1386" s="222"/>
      <c r="E1386" s="222"/>
      <c r="F1386" s="222"/>
      <c r="G1386" s="222"/>
      <c r="H1386" s="222"/>
      <c r="I1386" s="222"/>
      <c r="J1386" s="222"/>
      <c r="K1386" s="222"/>
      <c r="L1386" s="222"/>
      <c r="M1386" s="222"/>
      <c r="N1386" s="222"/>
      <c r="R1386" s="223"/>
    </row>
    <row r="1387" spans="1:18" s="191" customFormat="1">
      <c r="A1387" s="221"/>
      <c r="B1387" s="221"/>
      <c r="C1387" s="221"/>
      <c r="D1387" s="222"/>
      <c r="E1387" s="222"/>
      <c r="F1387" s="222"/>
      <c r="G1387" s="222"/>
      <c r="H1387" s="222"/>
      <c r="I1387" s="222"/>
      <c r="J1387" s="222"/>
      <c r="K1387" s="222"/>
      <c r="L1387" s="222"/>
      <c r="M1387" s="222"/>
      <c r="N1387" s="222"/>
      <c r="R1387" s="223"/>
    </row>
    <row r="1388" spans="1:18" s="191" customFormat="1">
      <c r="A1388" s="221"/>
      <c r="B1388" s="221"/>
      <c r="C1388" s="221"/>
      <c r="D1388" s="222"/>
      <c r="E1388" s="222"/>
      <c r="F1388" s="222"/>
      <c r="G1388" s="222"/>
      <c r="H1388" s="222"/>
      <c r="I1388" s="222"/>
      <c r="J1388" s="222"/>
      <c r="K1388" s="222"/>
      <c r="L1388" s="222"/>
      <c r="M1388" s="222"/>
      <c r="N1388" s="222"/>
      <c r="R1388" s="223"/>
    </row>
    <row r="1389" spans="1:18" s="191" customFormat="1">
      <c r="A1389" s="221"/>
      <c r="B1389" s="221"/>
      <c r="C1389" s="221"/>
      <c r="D1389" s="222"/>
      <c r="E1389" s="222"/>
      <c r="F1389" s="222"/>
      <c r="G1389" s="222"/>
      <c r="H1389" s="222"/>
      <c r="I1389" s="222"/>
      <c r="J1389" s="222"/>
      <c r="K1389" s="222"/>
      <c r="L1389" s="222"/>
      <c r="M1389" s="222"/>
      <c r="N1389" s="222"/>
      <c r="R1389" s="223"/>
    </row>
    <row r="1390" spans="1:18" s="191" customFormat="1">
      <c r="A1390" s="221"/>
      <c r="B1390" s="221"/>
      <c r="C1390" s="221"/>
      <c r="D1390" s="222"/>
      <c r="E1390" s="222"/>
      <c r="F1390" s="222"/>
      <c r="G1390" s="222"/>
      <c r="H1390" s="222"/>
      <c r="I1390" s="222"/>
      <c r="J1390" s="222"/>
      <c r="K1390" s="222"/>
      <c r="L1390" s="222"/>
      <c r="M1390" s="222"/>
      <c r="N1390" s="222"/>
      <c r="R1390" s="223"/>
    </row>
    <row r="1391" spans="1:18" s="191" customFormat="1">
      <c r="A1391" s="221"/>
      <c r="B1391" s="221"/>
      <c r="C1391" s="221"/>
      <c r="D1391" s="222"/>
      <c r="E1391" s="222"/>
      <c r="F1391" s="222"/>
      <c r="G1391" s="222"/>
      <c r="H1391" s="222"/>
      <c r="I1391" s="222"/>
      <c r="J1391" s="222"/>
      <c r="K1391" s="222"/>
      <c r="L1391" s="222"/>
      <c r="M1391" s="222"/>
      <c r="N1391" s="222"/>
      <c r="R1391" s="223"/>
    </row>
    <row r="1392" spans="1:18" s="191" customFormat="1">
      <c r="A1392" s="221"/>
      <c r="B1392" s="221"/>
      <c r="C1392" s="221"/>
      <c r="D1392" s="222"/>
      <c r="E1392" s="222"/>
      <c r="F1392" s="222"/>
      <c r="G1392" s="222"/>
      <c r="H1392" s="222"/>
      <c r="I1392" s="222"/>
      <c r="J1392" s="222"/>
      <c r="K1392" s="222"/>
      <c r="L1392" s="222"/>
      <c r="M1392" s="222"/>
      <c r="N1392" s="222"/>
      <c r="R1392" s="223"/>
    </row>
    <row r="1393" spans="1:18" s="191" customFormat="1">
      <c r="A1393" s="221"/>
      <c r="B1393" s="221"/>
      <c r="C1393" s="221"/>
      <c r="D1393" s="222"/>
      <c r="E1393" s="222"/>
      <c r="F1393" s="222"/>
      <c r="G1393" s="222"/>
      <c r="H1393" s="222"/>
      <c r="I1393" s="222"/>
      <c r="J1393" s="222"/>
      <c r="K1393" s="222"/>
      <c r="L1393" s="222"/>
      <c r="M1393" s="222"/>
      <c r="N1393" s="222"/>
      <c r="R1393" s="223"/>
    </row>
    <row r="1394" spans="1:18" s="191" customFormat="1">
      <c r="A1394" s="221"/>
      <c r="B1394" s="221"/>
      <c r="C1394" s="221"/>
      <c r="D1394" s="222"/>
      <c r="E1394" s="222"/>
      <c r="F1394" s="222"/>
      <c r="G1394" s="222"/>
      <c r="H1394" s="222"/>
      <c r="I1394" s="222"/>
      <c r="J1394" s="222"/>
      <c r="K1394" s="222"/>
      <c r="L1394" s="222"/>
      <c r="M1394" s="222"/>
      <c r="N1394" s="222"/>
      <c r="R1394" s="223"/>
    </row>
    <row r="1395" spans="1:18" s="191" customFormat="1">
      <c r="A1395" s="221"/>
      <c r="B1395" s="221"/>
      <c r="C1395" s="221"/>
      <c r="D1395" s="222"/>
      <c r="E1395" s="222"/>
      <c r="F1395" s="222"/>
      <c r="G1395" s="222"/>
      <c r="H1395" s="222"/>
      <c r="I1395" s="222"/>
      <c r="J1395" s="222"/>
      <c r="K1395" s="222"/>
      <c r="L1395" s="222"/>
      <c r="M1395" s="222"/>
      <c r="N1395" s="222"/>
      <c r="R1395" s="223"/>
    </row>
    <row r="1396" spans="1:18" s="191" customFormat="1">
      <c r="A1396" s="221"/>
      <c r="B1396" s="221"/>
      <c r="C1396" s="221"/>
      <c r="D1396" s="222"/>
      <c r="E1396" s="222"/>
      <c r="F1396" s="222"/>
      <c r="G1396" s="222"/>
      <c r="H1396" s="222"/>
      <c r="I1396" s="222"/>
      <c r="J1396" s="222"/>
      <c r="K1396" s="222"/>
      <c r="L1396" s="222"/>
      <c r="M1396" s="222"/>
      <c r="N1396" s="222"/>
      <c r="R1396" s="223"/>
    </row>
    <row r="1397" spans="1:18" s="191" customFormat="1">
      <c r="A1397" s="221"/>
      <c r="B1397" s="221"/>
      <c r="C1397" s="221"/>
      <c r="D1397" s="222"/>
      <c r="E1397" s="222"/>
      <c r="F1397" s="222"/>
      <c r="G1397" s="222"/>
      <c r="H1397" s="222"/>
      <c r="I1397" s="222"/>
      <c r="J1397" s="222"/>
      <c r="K1397" s="222"/>
      <c r="L1397" s="222"/>
      <c r="M1397" s="222"/>
      <c r="N1397" s="222"/>
      <c r="R1397" s="223"/>
    </row>
    <row r="1398" spans="1:18" s="191" customFormat="1">
      <c r="A1398" s="221"/>
      <c r="B1398" s="221"/>
      <c r="C1398" s="221"/>
      <c r="D1398" s="222"/>
      <c r="E1398" s="222"/>
      <c r="F1398" s="222"/>
      <c r="G1398" s="222"/>
      <c r="H1398" s="222"/>
      <c r="I1398" s="222"/>
      <c r="J1398" s="222"/>
      <c r="K1398" s="222"/>
      <c r="L1398" s="222"/>
      <c r="M1398" s="222"/>
      <c r="N1398" s="222"/>
      <c r="R1398" s="223"/>
    </row>
    <row r="1399" spans="1:18" s="191" customFormat="1">
      <c r="A1399" s="221"/>
      <c r="B1399" s="221"/>
      <c r="C1399" s="221"/>
      <c r="D1399" s="222"/>
      <c r="E1399" s="222"/>
      <c r="F1399" s="222"/>
      <c r="G1399" s="222"/>
      <c r="H1399" s="222"/>
      <c r="I1399" s="222"/>
      <c r="J1399" s="222"/>
      <c r="K1399" s="222"/>
      <c r="L1399" s="222"/>
      <c r="M1399" s="222"/>
      <c r="N1399" s="222"/>
      <c r="R1399" s="223"/>
    </row>
    <row r="1400" spans="1:18" s="191" customFormat="1">
      <c r="A1400" s="221"/>
      <c r="B1400" s="221"/>
      <c r="C1400" s="221"/>
      <c r="D1400" s="222"/>
      <c r="E1400" s="222"/>
      <c r="F1400" s="222"/>
      <c r="G1400" s="222"/>
      <c r="H1400" s="222"/>
      <c r="I1400" s="222"/>
      <c r="J1400" s="222"/>
      <c r="K1400" s="222"/>
      <c r="L1400" s="222"/>
      <c r="M1400" s="222"/>
      <c r="N1400" s="222"/>
      <c r="R1400" s="223"/>
    </row>
    <row r="1401" spans="1:18" s="191" customFormat="1">
      <c r="A1401" s="221"/>
      <c r="B1401" s="221"/>
      <c r="C1401" s="221"/>
      <c r="D1401" s="222"/>
      <c r="E1401" s="222"/>
      <c r="F1401" s="222"/>
      <c r="G1401" s="222"/>
      <c r="H1401" s="222"/>
      <c r="I1401" s="222"/>
      <c r="J1401" s="222"/>
      <c r="K1401" s="222"/>
      <c r="L1401" s="222"/>
      <c r="M1401" s="222"/>
      <c r="N1401" s="222"/>
      <c r="R1401" s="223"/>
    </row>
    <row r="1402" spans="1:18" s="191" customFormat="1">
      <c r="A1402" s="221"/>
      <c r="B1402" s="221"/>
      <c r="C1402" s="221"/>
      <c r="D1402" s="222"/>
      <c r="E1402" s="222"/>
      <c r="F1402" s="222"/>
      <c r="G1402" s="222"/>
      <c r="H1402" s="222"/>
      <c r="I1402" s="222"/>
      <c r="J1402" s="222"/>
      <c r="K1402" s="222"/>
      <c r="L1402" s="222"/>
      <c r="M1402" s="222"/>
      <c r="N1402" s="222"/>
      <c r="R1402" s="223"/>
    </row>
    <row r="1403" spans="1:18" s="191" customFormat="1">
      <c r="A1403" s="221"/>
      <c r="B1403" s="221"/>
      <c r="C1403" s="221"/>
      <c r="D1403" s="222"/>
      <c r="E1403" s="222"/>
      <c r="F1403" s="222"/>
      <c r="G1403" s="222"/>
      <c r="H1403" s="222"/>
      <c r="I1403" s="222"/>
      <c r="J1403" s="222"/>
      <c r="K1403" s="222"/>
      <c r="L1403" s="222"/>
      <c r="M1403" s="222"/>
      <c r="N1403" s="222"/>
      <c r="R1403" s="223"/>
    </row>
    <row r="1404" spans="1:18" s="191" customFormat="1">
      <c r="A1404" s="221"/>
      <c r="B1404" s="221"/>
      <c r="C1404" s="221"/>
      <c r="D1404" s="222"/>
      <c r="E1404" s="222"/>
      <c r="F1404" s="222"/>
      <c r="G1404" s="222"/>
      <c r="H1404" s="222"/>
      <c r="I1404" s="222"/>
      <c r="J1404" s="222"/>
      <c r="K1404" s="222"/>
      <c r="L1404" s="222"/>
      <c r="M1404" s="222"/>
      <c r="N1404" s="222"/>
      <c r="R1404" s="223"/>
    </row>
    <row r="1405" spans="1:18" s="191" customFormat="1">
      <c r="A1405" s="221"/>
      <c r="B1405" s="221"/>
      <c r="C1405" s="221"/>
      <c r="D1405" s="222"/>
      <c r="E1405" s="222"/>
      <c r="F1405" s="222"/>
      <c r="G1405" s="222"/>
      <c r="H1405" s="222"/>
      <c r="I1405" s="222"/>
      <c r="J1405" s="222"/>
      <c r="K1405" s="222"/>
      <c r="L1405" s="222"/>
      <c r="M1405" s="222"/>
      <c r="N1405" s="222"/>
      <c r="R1405" s="223"/>
    </row>
    <row r="1406" spans="1:18" s="191" customFormat="1">
      <c r="A1406" s="221"/>
      <c r="B1406" s="221"/>
      <c r="C1406" s="221"/>
      <c r="D1406" s="222"/>
      <c r="E1406" s="222"/>
      <c r="F1406" s="222"/>
      <c r="G1406" s="222"/>
      <c r="H1406" s="222"/>
      <c r="I1406" s="222"/>
      <c r="J1406" s="222"/>
      <c r="K1406" s="222"/>
      <c r="L1406" s="222"/>
      <c r="M1406" s="222"/>
      <c r="N1406" s="222"/>
      <c r="R1406" s="223"/>
    </row>
    <row r="1407" spans="1:18" s="191" customFormat="1">
      <c r="A1407" s="221"/>
      <c r="B1407" s="221"/>
      <c r="C1407" s="221"/>
      <c r="D1407" s="222"/>
      <c r="E1407" s="222"/>
      <c r="F1407" s="222"/>
      <c r="G1407" s="222"/>
      <c r="H1407" s="222"/>
      <c r="I1407" s="222"/>
      <c r="J1407" s="222"/>
      <c r="K1407" s="222"/>
      <c r="L1407" s="222"/>
      <c r="M1407" s="222"/>
      <c r="N1407" s="222"/>
      <c r="R1407" s="223"/>
    </row>
    <row r="1408" spans="1:18" s="191" customFormat="1">
      <c r="A1408" s="221"/>
      <c r="B1408" s="221"/>
      <c r="C1408" s="221"/>
      <c r="D1408" s="222"/>
      <c r="E1408" s="222"/>
      <c r="F1408" s="222"/>
      <c r="G1408" s="222"/>
      <c r="H1408" s="222"/>
      <c r="I1408" s="222"/>
      <c r="J1408" s="222"/>
      <c r="K1408" s="222"/>
      <c r="L1408" s="222"/>
      <c r="M1408" s="222"/>
      <c r="N1408" s="222"/>
      <c r="R1408" s="223"/>
    </row>
    <row r="1409" spans="1:18" s="191" customFormat="1">
      <c r="A1409" s="221"/>
      <c r="B1409" s="221"/>
      <c r="C1409" s="221"/>
      <c r="D1409" s="222"/>
      <c r="E1409" s="222"/>
      <c r="F1409" s="222"/>
      <c r="G1409" s="222"/>
      <c r="H1409" s="222"/>
      <c r="I1409" s="222"/>
      <c r="J1409" s="222"/>
      <c r="K1409" s="222"/>
      <c r="L1409" s="222"/>
      <c r="M1409" s="222"/>
      <c r="N1409" s="222"/>
      <c r="R1409" s="223"/>
    </row>
    <row r="1410" spans="1:18" s="191" customFormat="1">
      <c r="A1410" s="221"/>
      <c r="B1410" s="221"/>
      <c r="C1410" s="221"/>
      <c r="D1410" s="222"/>
      <c r="E1410" s="222"/>
      <c r="F1410" s="222"/>
      <c r="G1410" s="222"/>
      <c r="H1410" s="222"/>
      <c r="I1410" s="222"/>
      <c r="J1410" s="222"/>
      <c r="K1410" s="222"/>
      <c r="L1410" s="222"/>
      <c r="M1410" s="222"/>
      <c r="N1410" s="222"/>
      <c r="R1410" s="223"/>
    </row>
    <row r="1411" spans="1:18" s="191" customFormat="1">
      <c r="A1411" s="221"/>
      <c r="B1411" s="221"/>
      <c r="C1411" s="221"/>
      <c r="D1411" s="222"/>
      <c r="E1411" s="222"/>
      <c r="F1411" s="222"/>
      <c r="G1411" s="222"/>
      <c r="H1411" s="222"/>
      <c r="I1411" s="222"/>
      <c r="J1411" s="222"/>
      <c r="K1411" s="222"/>
      <c r="L1411" s="222"/>
      <c r="M1411" s="222"/>
      <c r="N1411" s="222"/>
      <c r="R1411" s="223"/>
    </row>
    <row r="1412" spans="1:18" s="191" customFormat="1">
      <c r="A1412" s="221"/>
      <c r="B1412" s="221"/>
      <c r="C1412" s="221"/>
      <c r="D1412" s="222"/>
      <c r="E1412" s="222"/>
      <c r="F1412" s="222"/>
      <c r="G1412" s="222"/>
      <c r="H1412" s="222"/>
      <c r="I1412" s="222"/>
      <c r="J1412" s="222"/>
      <c r="K1412" s="222"/>
      <c r="L1412" s="222"/>
      <c r="M1412" s="222"/>
      <c r="N1412" s="222"/>
      <c r="R1412" s="223"/>
    </row>
    <row r="1413" spans="1:18" s="191" customFormat="1">
      <c r="A1413" s="221"/>
      <c r="B1413" s="221"/>
      <c r="C1413" s="221"/>
      <c r="D1413" s="222"/>
      <c r="E1413" s="222"/>
      <c r="F1413" s="222"/>
      <c r="G1413" s="222"/>
      <c r="H1413" s="222"/>
      <c r="I1413" s="222"/>
      <c r="J1413" s="222"/>
      <c r="K1413" s="222"/>
      <c r="L1413" s="222"/>
      <c r="M1413" s="222"/>
      <c r="N1413" s="222"/>
      <c r="R1413" s="223"/>
    </row>
    <row r="1414" spans="1:18" s="191" customFormat="1">
      <c r="A1414" s="221"/>
      <c r="B1414" s="221"/>
      <c r="C1414" s="221"/>
      <c r="D1414" s="222"/>
      <c r="E1414" s="222"/>
      <c r="F1414" s="222"/>
      <c r="G1414" s="222"/>
      <c r="H1414" s="222"/>
      <c r="I1414" s="222"/>
      <c r="J1414" s="222"/>
      <c r="K1414" s="222"/>
      <c r="L1414" s="222"/>
      <c r="M1414" s="222"/>
      <c r="N1414" s="222"/>
      <c r="R1414" s="223"/>
    </row>
    <row r="1415" spans="1:18" s="191" customFormat="1">
      <c r="A1415" s="221"/>
      <c r="B1415" s="221"/>
      <c r="C1415" s="221"/>
      <c r="D1415" s="222"/>
      <c r="E1415" s="222"/>
      <c r="F1415" s="222"/>
      <c r="G1415" s="222"/>
      <c r="H1415" s="222"/>
      <c r="I1415" s="222"/>
      <c r="J1415" s="222"/>
      <c r="K1415" s="222"/>
      <c r="L1415" s="222"/>
      <c r="M1415" s="222"/>
      <c r="N1415" s="222"/>
      <c r="R1415" s="223"/>
    </row>
    <row r="1416" spans="1:18" s="191" customFormat="1">
      <c r="A1416" s="221"/>
      <c r="B1416" s="221"/>
      <c r="C1416" s="221"/>
      <c r="D1416" s="222"/>
      <c r="E1416" s="222"/>
      <c r="F1416" s="222"/>
      <c r="G1416" s="222"/>
      <c r="H1416" s="222"/>
      <c r="I1416" s="222"/>
      <c r="J1416" s="222"/>
      <c r="K1416" s="222"/>
      <c r="L1416" s="222"/>
      <c r="M1416" s="222"/>
      <c r="N1416" s="222"/>
      <c r="R1416" s="223"/>
    </row>
    <row r="1417" spans="1:18" s="191" customFormat="1">
      <c r="A1417" s="221"/>
      <c r="B1417" s="221"/>
      <c r="C1417" s="221"/>
      <c r="D1417" s="222"/>
      <c r="E1417" s="222"/>
      <c r="F1417" s="222"/>
      <c r="G1417" s="222"/>
      <c r="H1417" s="222"/>
      <c r="I1417" s="222"/>
      <c r="J1417" s="222"/>
      <c r="K1417" s="222"/>
      <c r="L1417" s="222"/>
      <c r="M1417" s="222"/>
      <c r="N1417" s="222"/>
      <c r="R1417" s="223"/>
    </row>
    <row r="1418" spans="1:18" s="191" customFormat="1">
      <c r="A1418" s="221"/>
      <c r="B1418" s="221"/>
      <c r="C1418" s="221"/>
      <c r="D1418" s="222"/>
      <c r="E1418" s="222"/>
      <c r="F1418" s="222"/>
      <c r="G1418" s="222"/>
      <c r="H1418" s="222"/>
      <c r="I1418" s="222"/>
      <c r="J1418" s="222"/>
      <c r="K1418" s="222"/>
      <c r="L1418" s="222"/>
      <c r="M1418" s="222"/>
      <c r="N1418" s="222"/>
      <c r="R1418" s="223"/>
    </row>
    <row r="1419" spans="1:18" s="191" customFormat="1">
      <c r="A1419" s="221"/>
      <c r="B1419" s="221"/>
      <c r="C1419" s="221"/>
      <c r="D1419" s="222"/>
      <c r="E1419" s="222"/>
      <c r="F1419" s="222"/>
      <c r="G1419" s="222"/>
      <c r="H1419" s="222"/>
      <c r="I1419" s="222"/>
      <c r="J1419" s="222"/>
      <c r="K1419" s="222"/>
      <c r="L1419" s="222"/>
      <c r="M1419" s="222"/>
      <c r="N1419" s="222"/>
      <c r="R1419" s="223"/>
    </row>
    <row r="1420" spans="1:18" s="191" customFormat="1">
      <c r="A1420" s="221"/>
      <c r="B1420" s="221"/>
      <c r="C1420" s="221"/>
      <c r="D1420" s="222"/>
      <c r="E1420" s="222"/>
      <c r="F1420" s="222"/>
      <c r="G1420" s="222"/>
      <c r="H1420" s="222"/>
      <c r="I1420" s="222"/>
      <c r="J1420" s="222"/>
      <c r="K1420" s="222"/>
      <c r="L1420" s="222"/>
      <c r="M1420" s="222"/>
      <c r="N1420" s="222"/>
      <c r="R1420" s="223"/>
    </row>
    <row r="1421" spans="1:18" s="191" customFormat="1">
      <c r="A1421" s="221"/>
      <c r="B1421" s="221"/>
      <c r="C1421" s="221"/>
      <c r="D1421" s="222"/>
      <c r="E1421" s="222"/>
      <c r="F1421" s="222"/>
      <c r="G1421" s="222"/>
      <c r="H1421" s="222"/>
      <c r="I1421" s="222"/>
      <c r="J1421" s="222"/>
      <c r="K1421" s="222"/>
      <c r="L1421" s="222"/>
      <c r="M1421" s="222"/>
      <c r="N1421" s="222"/>
      <c r="R1421" s="223"/>
    </row>
    <row r="1422" spans="1:18" s="191" customFormat="1">
      <c r="A1422" s="221"/>
      <c r="B1422" s="221"/>
      <c r="C1422" s="221"/>
      <c r="D1422" s="222"/>
      <c r="E1422" s="222"/>
      <c r="F1422" s="222"/>
      <c r="G1422" s="222"/>
      <c r="H1422" s="222"/>
      <c r="I1422" s="222"/>
      <c r="J1422" s="222"/>
      <c r="K1422" s="222"/>
      <c r="L1422" s="222"/>
      <c r="M1422" s="222"/>
      <c r="N1422" s="222"/>
      <c r="R1422" s="223"/>
    </row>
    <row r="1423" spans="1:18" s="191" customFormat="1">
      <c r="A1423" s="221"/>
      <c r="B1423" s="221"/>
      <c r="C1423" s="221"/>
      <c r="D1423" s="222"/>
      <c r="E1423" s="222"/>
      <c r="F1423" s="222"/>
      <c r="G1423" s="222"/>
      <c r="H1423" s="222"/>
      <c r="I1423" s="222"/>
      <c r="J1423" s="222"/>
      <c r="K1423" s="222"/>
      <c r="L1423" s="222"/>
      <c r="M1423" s="222"/>
      <c r="N1423" s="222"/>
      <c r="R1423" s="223"/>
    </row>
    <row r="1424" spans="1:18" s="191" customFormat="1">
      <c r="A1424" s="221"/>
      <c r="B1424" s="221"/>
      <c r="C1424" s="221"/>
      <c r="D1424" s="222"/>
      <c r="E1424" s="222"/>
      <c r="F1424" s="222"/>
      <c r="G1424" s="222"/>
      <c r="H1424" s="222"/>
      <c r="I1424" s="222"/>
      <c r="J1424" s="222"/>
      <c r="K1424" s="222"/>
      <c r="L1424" s="222"/>
      <c r="M1424" s="222"/>
      <c r="N1424" s="222"/>
      <c r="R1424" s="223"/>
    </row>
    <row r="1425" spans="1:18" s="191" customFormat="1">
      <c r="A1425" s="221"/>
      <c r="B1425" s="221"/>
      <c r="C1425" s="221"/>
      <c r="D1425" s="222"/>
      <c r="E1425" s="222"/>
      <c r="F1425" s="222"/>
      <c r="G1425" s="222"/>
      <c r="H1425" s="222"/>
      <c r="I1425" s="222"/>
      <c r="J1425" s="222"/>
      <c r="K1425" s="222"/>
      <c r="L1425" s="222"/>
      <c r="M1425" s="222"/>
      <c r="N1425" s="222"/>
      <c r="R1425" s="223"/>
    </row>
    <row r="1426" spans="1:18" s="191" customFormat="1">
      <c r="A1426" s="221"/>
      <c r="B1426" s="221"/>
      <c r="C1426" s="221"/>
      <c r="D1426" s="222"/>
      <c r="E1426" s="222"/>
      <c r="F1426" s="222"/>
      <c r="G1426" s="222"/>
      <c r="H1426" s="222"/>
      <c r="I1426" s="222"/>
      <c r="J1426" s="222"/>
      <c r="K1426" s="222"/>
      <c r="L1426" s="222"/>
      <c r="M1426" s="222"/>
      <c r="N1426" s="222"/>
      <c r="R1426" s="223"/>
    </row>
    <row r="1427" spans="1:18" s="191" customFormat="1">
      <c r="A1427" s="221"/>
      <c r="B1427" s="221"/>
      <c r="C1427" s="221"/>
      <c r="D1427" s="222"/>
      <c r="E1427" s="222"/>
      <c r="F1427" s="222"/>
      <c r="G1427" s="222"/>
      <c r="H1427" s="222"/>
      <c r="I1427" s="222"/>
      <c r="J1427" s="222"/>
      <c r="K1427" s="222"/>
      <c r="L1427" s="222"/>
      <c r="M1427" s="222"/>
      <c r="N1427" s="222"/>
      <c r="R1427" s="223"/>
    </row>
    <row r="1428" spans="1:18" s="191" customFormat="1">
      <c r="A1428" s="221"/>
      <c r="B1428" s="221"/>
      <c r="C1428" s="221"/>
      <c r="D1428" s="222"/>
      <c r="E1428" s="222"/>
      <c r="F1428" s="222"/>
      <c r="G1428" s="222"/>
      <c r="H1428" s="222"/>
      <c r="I1428" s="222"/>
      <c r="J1428" s="222"/>
      <c r="K1428" s="222"/>
      <c r="L1428" s="222"/>
      <c r="M1428" s="222"/>
      <c r="N1428" s="222"/>
      <c r="R1428" s="223"/>
    </row>
    <row r="1429" spans="1:18" s="191" customFormat="1">
      <c r="A1429" s="221"/>
      <c r="B1429" s="221"/>
      <c r="C1429" s="221"/>
      <c r="D1429" s="222"/>
      <c r="E1429" s="222"/>
      <c r="F1429" s="222"/>
      <c r="G1429" s="222"/>
      <c r="H1429" s="222"/>
      <c r="I1429" s="222"/>
      <c r="J1429" s="222"/>
      <c r="K1429" s="222"/>
      <c r="L1429" s="222"/>
      <c r="M1429" s="222"/>
      <c r="N1429" s="222"/>
      <c r="R1429" s="223"/>
    </row>
    <row r="1430" spans="1:18" s="191" customFormat="1">
      <c r="A1430" s="221"/>
      <c r="B1430" s="221"/>
      <c r="C1430" s="221"/>
      <c r="D1430" s="222"/>
      <c r="E1430" s="222"/>
      <c r="F1430" s="222"/>
      <c r="G1430" s="222"/>
      <c r="H1430" s="222"/>
      <c r="I1430" s="222"/>
      <c r="J1430" s="222"/>
      <c r="K1430" s="222"/>
      <c r="L1430" s="222"/>
      <c r="M1430" s="222"/>
      <c r="N1430" s="222"/>
      <c r="R1430" s="223"/>
    </row>
    <row r="1431" spans="1:18" s="191" customFormat="1">
      <c r="A1431" s="221"/>
      <c r="B1431" s="221"/>
      <c r="C1431" s="221"/>
      <c r="D1431" s="222"/>
      <c r="E1431" s="222"/>
      <c r="F1431" s="222"/>
      <c r="G1431" s="222"/>
      <c r="H1431" s="222"/>
      <c r="I1431" s="222"/>
      <c r="J1431" s="222"/>
      <c r="K1431" s="222"/>
      <c r="L1431" s="222"/>
      <c r="M1431" s="222"/>
      <c r="N1431" s="222"/>
      <c r="R1431" s="223"/>
    </row>
    <row r="1432" spans="1:18" s="191" customFormat="1">
      <c r="A1432" s="221"/>
      <c r="B1432" s="221"/>
      <c r="C1432" s="221"/>
      <c r="D1432" s="222"/>
      <c r="E1432" s="222"/>
      <c r="F1432" s="222"/>
      <c r="G1432" s="222"/>
      <c r="H1432" s="222"/>
      <c r="I1432" s="222"/>
      <c r="J1432" s="222"/>
      <c r="K1432" s="222"/>
      <c r="L1432" s="222"/>
      <c r="M1432" s="222"/>
      <c r="N1432" s="222"/>
      <c r="R1432" s="223"/>
    </row>
    <row r="1433" spans="1:18" s="191" customFormat="1">
      <c r="A1433" s="221"/>
      <c r="B1433" s="221"/>
      <c r="C1433" s="221"/>
      <c r="D1433" s="222"/>
      <c r="E1433" s="222"/>
      <c r="F1433" s="222"/>
      <c r="G1433" s="222"/>
      <c r="H1433" s="222"/>
      <c r="I1433" s="222"/>
      <c r="J1433" s="222"/>
      <c r="K1433" s="222"/>
      <c r="L1433" s="222"/>
      <c r="M1433" s="222"/>
      <c r="N1433" s="222"/>
      <c r="R1433" s="223"/>
    </row>
    <row r="1434" spans="1:18" s="191" customFormat="1">
      <c r="A1434" s="221"/>
      <c r="B1434" s="221"/>
      <c r="C1434" s="221"/>
      <c r="D1434" s="222"/>
      <c r="E1434" s="222"/>
      <c r="F1434" s="222"/>
      <c r="G1434" s="222"/>
      <c r="H1434" s="222"/>
      <c r="I1434" s="222"/>
      <c r="J1434" s="222"/>
      <c r="K1434" s="222"/>
      <c r="L1434" s="222"/>
      <c r="M1434" s="222"/>
      <c r="N1434" s="222"/>
      <c r="R1434" s="223"/>
    </row>
    <row r="1435" spans="1:18" s="191" customFormat="1">
      <c r="A1435" s="221"/>
      <c r="B1435" s="221"/>
      <c r="C1435" s="221"/>
      <c r="D1435" s="222"/>
      <c r="E1435" s="222"/>
      <c r="F1435" s="222"/>
      <c r="G1435" s="222"/>
      <c r="H1435" s="222"/>
      <c r="I1435" s="222"/>
      <c r="J1435" s="222"/>
      <c r="K1435" s="222"/>
      <c r="L1435" s="222"/>
      <c r="M1435" s="222"/>
      <c r="N1435" s="222"/>
      <c r="R1435" s="223"/>
    </row>
    <row r="1436" spans="1:18" s="191" customFormat="1">
      <c r="A1436" s="221"/>
      <c r="B1436" s="221"/>
      <c r="C1436" s="221"/>
      <c r="D1436" s="222"/>
      <c r="E1436" s="222"/>
      <c r="F1436" s="222"/>
      <c r="G1436" s="222"/>
      <c r="H1436" s="222"/>
      <c r="I1436" s="222"/>
      <c r="J1436" s="222"/>
      <c r="K1436" s="222"/>
      <c r="L1436" s="222"/>
      <c r="M1436" s="222"/>
      <c r="N1436" s="222"/>
      <c r="R1436" s="223"/>
    </row>
    <row r="1437" spans="1:18" s="191" customFormat="1">
      <c r="A1437" s="221"/>
      <c r="B1437" s="221"/>
      <c r="C1437" s="221"/>
      <c r="D1437" s="222"/>
      <c r="E1437" s="222"/>
      <c r="F1437" s="222"/>
      <c r="G1437" s="222"/>
      <c r="H1437" s="222"/>
      <c r="I1437" s="222"/>
      <c r="J1437" s="222"/>
      <c r="K1437" s="222"/>
      <c r="L1437" s="222"/>
      <c r="M1437" s="222"/>
      <c r="N1437" s="222"/>
      <c r="R1437" s="223"/>
    </row>
    <row r="1438" spans="1:18" s="191" customFormat="1">
      <c r="A1438" s="221"/>
      <c r="B1438" s="221"/>
      <c r="C1438" s="221"/>
      <c r="D1438" s="222"/>
      <c r="E1438" s="222"/>
      <c r="F1438" s="222"/>
      <c r="G1438" s="222"/>
      <c r="H1438" s="222"/>
      <c r="I1438" s="222"/>
      <c r="J1438" s="222"/>
      <c r="K1438" s="222"/>
      <c r="L1438" s="222"/>
      <c r="M1438" s="222"/>
      <c r="N1438" s="222"/>
      <c r="R1438" s="223"/>
    </row>
    <row r="1439" spans="1:18" s="191" customFormat="1">
      <c r="A1439" s="221"/>
      <c r="B1439" s="221"/>
      <c r="C1439" s="221"/>
      <c r="D1439" s="222"/>
      <c r="E1439" s="222"/>
      <c r="F1439" s="222"/>
      <c r="G1439" s="222"/>
      <c r="H1439" s="222"/>
      <c r="I1439" s="222"/>
      <c r="J1439" s="222"/>
      <c r="K1439" s="222"/>
      <c r="L1439" s="222"/>
      <c r="M1439" s="222"/>
      <c r="N1439" s="222"/>
      <c r="R1439" s="223"/>
    </row>
    <row r="1440" spans="1:18" s="191" customFormat="1">
      <c r="A1440" s="221"/>
      <c r="B1440" s="221"/>
      <c r="C1440" s="221"/>
      <c r="D1440" s="222"/>
      <c r="E1440" s="222"/>
      <c r="F1440" s="222"/>
      <c r="G1440" s="222"/>
      <c r="H1440" s="222"/>
      <c r="I1440" s="222"/>
      <c r="J1440" s="222"/>
      <c r="K1440" s="222"/>
      <c r="L1440" s="222"/>
      <c r="M1440" s="222"/>
      <c r="N1440" s="222"/>
      <c r="R1440" s="223"/>
    </row>
    <row r="1441" spans="1:18" s="191" customFormat="1">
      <c r="A1441" s="221"/>
      <c r="B1441" s="221"/>
      <c r="C1441" s="221"/>
      <c r="D1441" s="222"/>
      <c r="E1441" s="222"/>
      <c r="F1441" s="222"/>
      <c r="G1441" s="222"/>
      <c r="H1441" s="222"/>
      <c r="I1441" s="222"/>
      <c r="J1441" s="222"/>
      <c r="K1441" s="222"/>
      <c r="L1441" s="222"/>
      <c r="M1441" s="222"/>
      <c r="N1441" s="222"/>
      <c r="R1441" s="223"/>
    </row>
    <row r="1442" spans="1:18" s="191" customFormat="1">
      <c r="A1442" s="221"/>
      <c r="B1442" s="221"/>
      <c r="C1442" s="221"/>
      <c r="D1442" s="222"/>
      <c r="E1442" s="222"/>
      <c r="F1442" s="222"/>
      <c r="G1442" s="222"/>
      <c r="H1442" s="222"/>
      <c r="I1442" s="222"/>
      <c r="J1442" s="222"/>
      <c r="K1442" s="222"/>
      <c r="L1442" s="222"/>
      <c r="M1442" s="222"/>
      <c r="N1442" s="222"/>
      <c r="R1442" s="223"/>
    </row>
    <row r="1443" spans="1:18" s="191" customFormat="1">
      <c r="A1443" s="221"/>
      <c r="B1443" s="221"/>
      <c r="C1443" s="221"/>
      <c r="D1443" s="222"/>
      <c r="E1443" s="222"/>
      <c r="F1443" s="222"/>
      <c r="G1443" s="222"/>
      <c r="H1443" s="222"/>
      <c r="I1443" s="222"/>
      <c r="J1443" s="222"/>
      <c r="K1443" s="222"/>
      <c r="L1443" s="222"/>
      <c r="M1443" s="222"/>
      <c r="N1443" s="222"/>
      <c r="R1443" s="223"/>
    </row>
    <row r="1444" spans="1:18" s="191" customFormat="1">
      <c r="A1444" s="221"/>
      <c r="B1444" s="221"/>
      <c r="C1444" s="221"/>
      <c r="D1444" s="222"/>
      <c r="E1444" s="222"/>
      <c r="F1444" s="222"/>
      <c r="G1444" s="222"/>
      <c r="H1444" s="222"/>
      <c r="I1444" s="222"/>
      <c r="J1444" s="222"/>
      <c r="K1444" s="222"/>
      <c r="L1444" s="222"/>
      <c r="M1444" s="222"/>
      <c r="N1444" s="222"/>
      <c r="R1444" s="223"/>
    </row>
    <row r="1445" spans="1:18" s="191" customFormat="1">
      <c r="A1445" s="221"/>
      <c r="B1445" s="221"/>
      <c r="C1445" s="221"/>
      <c r="D1445" s="222"/>
      <c r="E1445" s="222"/>
      <c r="F1445" s="222"/>
      <c r="G1445" s="222"/>
      <c r="H1445" s="222"/>
      <c r="I1445" s="222"/>
      <c r="J1445" s="222"/>
      <c r="K1445" s="222"/>
      <c r="L1445" s="222"/>
      <c r="M1445" s="222"/>
      <c r="N1445" s="222"/>
      <c r="R1445" s="223"/>
    </row>
    <row r="1446" spans="1:18" s="191" customFormat="1">
      <c r="A1446" s="221"/>
      <c r="B1446" s="221"/>
      <c r="C1446" s="221"/>
      <c r="D1446" s="222"/>
      <c r="E1446" s="222"/>
      <c r="F1446" s="222"/>
      <c r="G1446" s="222"/>
      <c r="H1446" s="222"/>
      <c r="I1446" s="222"/>
      <c r="J1446" s="222"/>
      <c r="K1446" s="222"/>
      <c r="L1446" s="222"/>
      <c r="M1446" s="222"/>
      <c r="N1446" s="222"/>
      <c r="R1446" s="223"/>
    </row>
    <row r="1447" spans="1:18" s="191" customFormat="1">
      <c r="A1447" s="221"/>
      <c r="B1447" s="221"/>
      <c r="C1447" s="221"/>
      <c r="D1447" s="222"/>
      <c r="E1447" s="222"/>
      <c r="F1447" s="222"/>
      <c r="G1447" s="222"/>
      <c r="H1447" s="222"/>
      <c r="I1447" s="222"/>
      <c r="J1447" s="222"/>
      <c r="K1447" s="222"/>
      <c r="L1447" s="222"/>
      <c r="M1447" s="222"/>
      <c r="N1447" s="222"/>
      <c r="R1447" s="223"/>
    </row>
    <row r="1448" spans="1:18" s="191" customFormat="1">
      <c r="A1448" s="221"/>
      <c r="B1448" s="221"/>
      <c r="C1448" s="221"/>
      <c r="D1448" s="222"/>
      <c r="E1448" s="222"/>
      <c r="F1448" s="222"/>
      <c r="G1448" s="222"/>
      <c r="H1448" s="222"/>
      <c r="I1448" s="222"/>
      <c r="J1448" s="222"/>
      <c r="K1448" s="222"/>
      <c r="L1448" s="222"/>
      <c r="M1448" s="222"/>
      <c r="N1448" s="222"/>
      <c r="R1448" s="223"/>
    </row>
    <row r="1449" spans="1:18" s="191" customFormat="1">
      <c r="A1449" s="221"/>
      <c r="B1449" s="221"/>
      <c r="C1449" s="221"/>
      <c r="D1449" s="222"/>
      <c r="E1449" s="222"/>
      <c r="F1449" s="222"/>
      <c r="G1449" s="222"/>
      <c r="H1449" s="222"/>
      <c r="I1449" s="222"/>
      <c r="J1449" s="222"/>
      <c r="K1449" s="222"/>
      <c r="L1449" s="222"/>
      <c r="M1449" s="222"/>
      <c r="N1449" s="222"/>
      <c r="R1449" s="223"/>
    </row>
    <row r="1450" spans="1:18" s="191" customFormat="1">
      <c r="A1450" s="221"/>
      <c r="B1450" s="221"/>
      <c r="C1450" s="221"/>
      <c r="D1450" s="222"/>
      <c r="E1450" s="222"/>
      <c r="F1450" s="222"/>
      <c r="G1450" s="222"/>
      <c r="H1450" s="222"/>
      <c r="I1450" s="222"/>
      <c r="J1450" s="222"/>
      <c r="K1450" s="222"/>
      <c r="L1450" s="222"/>
      <c r="M1450" s="222"/>
      <c r="N1450" s="222"/>
      <c r="R1450" s="223"/>
    </row>
    <row r="1451" spans="1:18" s="191" customFormat="1">
      <c r="A1451" s="221"/>
      <c r="B1451" s="221"/>
      <c r="C1451" s="221"/>
      <c r="D1451" s="222"/>
      <c r="E1451" s="222"/>
      <c r="F1451" s="222"/>
      <c r="G1451" s="222"/>
      <c r="H1451" s="222"/>
      <c r="I1451" s="222"/>
      <c r="J1451" s="222"/>
      <c r="K1451" s="222"/>
      <c r="L1451" s="222"/>
      <c r="M1451" s="222"/>
      <c r="N1451" s="222"/>
      <c r="R1451" s="223"/>
    </row>
    <row r="1452" spans="1:18" s="191" customFormat="1">
      <c r="A1452" s="221"/>
      <c r="B1452" s="221"/>
      <c r="C1452" s="221"/>
      <c r="D1452" s="222"/>
      <c r="E1452" s="222"/>
      <c r="F1452" s="222"/>
      <c r="G1452" s="222"/>
      <c r="H1452" s="222"/>
      <c r="I1452" s="222"/>
      <c r="J1452" s="222"/>
      <c r="K1452" s="222"/>
      <c r="L1452" s="222"/>
      <c r="M1452" s="222"/>
      <c r="N1452" s="222"/>
      <c r="R1452" s="223"/>
    </row>
    <row r="1453" spans="1:18" s="191" customFormat="1">
      <c r="A1453" s="221"/>
      <c r="B1453" s="221"/>
      <c r="C1453" s="221"/>
      <c r="D1453" s="222"/>
      <c r="E1453" s="222"/>
      <c r="F1453" s="222"/>
      <c r="G1453" s="222"/>
      <c r="H1453" s="222"/>
      <c r="I1453" s="222"/>
      <c r="J1453" s="222"/>
      <c r="K1453" s="222"/>
      <c r="L1453" s="222"/>
      <c r="M1453" s="222"/>
      <c r="N1453" s="222"/>
      <c r="R1453" s="223"/>
    </row>
    <row r="1454" spans="1:18" s="191" customFormat="1">
      <c r="A1454" s="221"/>
      <c r="B1454" s="221"/>
      <c r="C1454" s="221"/>
      <c r="D1454" s="222"/>
      <c r="E1454" s="222"/>
      <c r="F1454" s="222"/>
      <c r="G1454" s="222"/>
      <c r="H1454" s="222"/>
      <c r="I1454" s="222"/>
      <c r="J1454" s="222"/>
      <c r="K1454" s="222"/>
      <c r="L1454" s="222"/>
      <c r="M1454" s="222"/>
      <c r="N1454" s="222"/>
      <c r="R1454" s="223"/>
    </row>
    <row r="1455" spans="1:18" s="191" customFormat="1">
      <c r="A1455" s="221"/>
      <c r="B1455" s="221"/>
      <c r="C1455" s="221"/>
      <c r="D1455" s="222"/>
      <c r="E1455" s="222"/>
      <c r="F1455" s="222"/>
      <c r="G1455" s="222"/>
      <c r="H1455" s="222"/>
      <c r="I1455" s="222"/>
      <c r="J1455" s="222"/>
      <c r="K1455" s="222"/>
      <c r="L1455" s="222"/>
      <c r="M1455" s="222"/>
      <c r="N1455" s="222"/>
      <c r="R1455" s="223"/>
    </row>
    <row r="1456" spans="1:18" s="191" customFormat="1">
      <c r="A1456" s="221"/>
      <c r="B1456" s="221"/>
      <c r="C1456" s="221"/>
      <c r="D1456" s="222"/>
      <c r="E1456" s="222"/>
      <c r="F1456" s="222"/>
      <c r="G1456" s="222"/>
      <c r="H1456" s="222"/>
      <c r="I1456" s="222"/>
      <c r="J1456" s="222"/>
      <c r="K1456" s="222"/>
      <c r="L1456" s="222"/>
      <c r="M1456" s="222"/>
      <c r="N1456" s="222"/>
      <c r="R1456" s="223"/>
    </row>
    <row r="1457" spans="1:18" s="191" customFormat="1">
      <c r="A1457" s="221"/>
      <c r="B1457" s="221"/>
      <c r="C1457" s="221"/>
      <c r="D1457" s="222"/>
      <c r="E1457" s="222"/>
      <c r="F1457" s="222"/>
      <c r="G1457" s="222"/>
      <c r="H1457" s="222"/>
      <c r="I1457" s="222"/>
      <c r="J1457" s="222"/>
      <c r="K1457" s="222"/>
      <c r="L1457" s="222"/>
      <c r="M1457" s="222"/>
      <c r="N1457" s="222"/>
      <c r="R1457" s="223"/>
    </row>
    <row r="1458" spans="1:18" s="191" customFormat="1">
      <c r="A1458" s="221"/>
      <c r="B1458" s="221"/>
      <c r="C1458" s="221"/>
      <c r="D1458" s="222"/>
      <c r="E1458" s="222"/>
      <c r="F1458" s="222"/>
      <c r="G1458" s="222"/>
      <c r="H1458" s="222"/>
      <c r="I1458" s="222"/>
      <c r="J1458" s="222"/>
      <c r="K1458" s="222"/>
      <c r="L1458" s="222"/>
      <c r="M1458" s="222"/>
      <c r="N1458" s="222"/>
      <c r="R1458" s="223"/>
    </row>
    <row r="1459" spans="1:18" s="191" customFormat="1">
      <c r="A1459" s="221"/>
      <c r="B1459" s="221"/>
      <c r="C1459" s="221"/>
      <c r="D1459" s="222"/>
      <c r="E1459" s="222"/>
      <c r="F1459" s="222"/>
      <c r="G1459" s="222"/>
      <c r="H1459" s="222"/>
      <c r="I1459" s="222"/>
      <c r="J1459" s="222"/>
      <c r="K1459" s="222"/>
      <c r="L1459" s="222"/>
      <c r="M1459" s="222"/>
      <c r="N1459" s="222"/>
      <c r="R1459" s="223"/>
    </row>
    <row r="1460" spans="1:18" s="191" customFormat="1">
      <c r="A1460" s="221"/>
      <c r="B1460" s="221"/>
      <c r="C1460" s="221"/>
      <c r="D1460" s="222"/>
      <c r="E1460" s="222"/>
      <c r="F1460" s="222"/>
      <c r="G1460" s="222"/>
      <c r="H1460" s="222"/>
      <c r="I1460" s="222"/>
      <c r="J1460" s="222"/>
      <c r="K1460" s="222"/>
      <c r="L1460" s="222"/>
      <c r="M1460" s="222"/>
      <c r="N1460" s="222"/>
      <c r="R1460" s="223"/>
    </row>
    <row r="1461" spans="1:18" s="191" customFormat="1">
      <c r="A1461" s="221"/>
      <c r="B1461" s="221"/>
      <c r="C1461" s="221"/>
      <c r="D1461" s="222"/>
      <c r="E1461" s="222"/>
      <c r="F1461" s="222"/>
      <c r="G1461" s="222"/>
      <c r="H1461" s="222"/>
      <c r="I1461" s="222"/>
      <c r="J1461" s="222"/>
      <c r="K1461" s="222"/>
      <c r="L1461" s="222"/>
      <c r="M1461" s="222"/>
      <c r="N1461" s="222"/>
      <c r="R1461" s="223"/>
    </row>
    <row r="1462" spans="1:18" s="191" customFormat="1">
      <c r="A1462" s="221"/>
      <c r="B1462" s="221"/>
      <c r="C1462" s="221"/>
      <c r="D1462" s="222"/>
      <c r="E1462" s="222"/>
      <c r="F1462" s="222"/>
      <c r="G1462" s="222"/>
      <c r="H1462" s="222"/>
      <c r="I1462" s="222"/>
      <c r="J1462" s="222"/>
      <c r="K1462" s="222"/>
      <c r="L1462" s="222"/>
      <c r="M1462" s="222"/>
      <c r="N1462" s="222"/>
      <c r="R1462" s="223"/>
    </row>
    <row r="1463" spans="1:18" s="191" customFormat="1">
      <c r="A1463" s="221"/>
      <c r="B1463" s="221"/>
      <c r="C1463" s="221"/>
      <c r="D1463" s="222"/>
      <c r="E1463" s="222"/>
      <c r="F1463" s="222"/>
      <c r="G1463" s="222"/>
      <c r="H1463" s="222"/>
      <c r="I1463" s="222"/>
      <c r="J1463" s="222"/>
      <c r="K1463" s="222"/>
      <c r="L1463" s="222"/>
      <c r="M1463" s="222"/>
      <c r="N1463" s="222"/>
      <c r="R1463" s="223"/>
    </row>
    <row r="1464" spans="1:18" s="191" customFormat="1">
      <c r="A1464" s="221"/>
      <c r="B1464" s="221"/>
      <c r="C1464" s="221"/>
      <c r="D1464" s="222"/>
      <c r="E1464" s="222"/>
      <c r="F1464" s="222"/>
      <c r="G1464" s="222"/>
      <c r="H1464" s="222"/>
      <c r="I1464" s="222"/>
      <c r="J1464" s="222"/>
      <c r="K1464" s="222"/>
      <c r="L1464" s="222"/>
      <c r="M1464" s="222"/>
      <c r="N1464" s="222"/>
      <c r="R1464" s="223"/>
    </row>
    <row r="1465" spans="1:18" s="191" customFormat="1">
      <c r="A1465" s="221"/>
      <c r="B1465" s="221"/>
      <c r="C1465" s="221"/>
      <c r="D1465" s="222"/>
      <c r="E1465" s="222"/>
      <c r="F1465" s="222"/>
      <c r="G1465" s="222"/>
      <c r="H1465" s="222"/>
      <c r="I1465" s="222"/>
      <c r="J1465" s="222"/>
      <c r="K1465" s="222"/>
      <c r="L1465" s="222"/>
      <c r="M1465" s="222"/>
      <c r="N1465" s="222"/>
      <c r="R1465" s="223"/>
    </row>
    <row r="1466" spans="1:18" s="191" customFormat="1">
      <c r="A1466" s="221"/>
      <c r="B1466" s="221"/>
      <c r="C1466" s="221"/>
      <c r="D1466" s="222"/>
      <c r="E1466" s="222"/>
      <c r="F1466" s="222"/>
      <c r="G1466" s="222"/>
      <c r="H1466" s="222"/>
      <c r="I1466" s="222"/>
      <c r="J1466" s="222"/>
      <c r="K1466" s="222"/>
      <c r="L1466" s="222"/>
      <c r="M1466" s="222"/>
      <c r="N1466" s="222"/>
      <c r="R1466" s="223"/>
    </row>
    <row r="1467" spans="1:18" s="191" customFormat="1">
      <c r="A1467" s="221"/>
      <c r="B1467" s="221"/>
      <c r="C1467" s="221"/>
      <c r="D1467" s="222"/>
      <c r="E1467" s="222"/>
      <c r="F1467" s="222"/>
      <c r="G1467" s="222"/>
      <c r="H1467" s="222"/>
      <c r="I1467" s="222"/>
      <c r="J1467" s="222"/>
      <c r="K1467" s="222"/>
      <c r="L1467" s="222"/>
      <c r="M1467" s="222"/>
      <c r="N1467" s="222"/>
      <c r="R1467" s="223"/>
    </row>
    <row r="1468" spans="1:18" s="191" customFormat="1">
      <c r="A1468" s="221"/>
      <c r="B1468" s="221"/>
      <c r="C1468" s="221"/>
      <c r="D1468" s="222"/>
      <c r="E1468" s="222"/>
      <c r="F1468" s="222"/>
      <c r="G1468" s="222"/>
      <c r="H1468" s="222"/>
      <c r="I1468" s="222"/>
      <c r="J1468" s="222"/>
      <c r="K1468" s="222"/>
      <c r="L1468" s="222"/>
      <c r="M1468" s="222"/>
      <c r="N1468" s="222"/>
      <c r="R1468" s="223"/>
    </row>
    <row r="1469" spans="1:18" s="191" customFormat="1">
      <c r="A1469" s="221"/>
      <c r="B1469" s="221"/>
      <c r="C1469" s="221"/>
      <c r="D1469" s="222"/>
      <c r="E1469" s="222"/>
      <c r="F1469" s="222"/>
      <c r="G1469" s="222"/>
      <c r="H1469" s="222"/>
      <c r="I1469" s="222"/>
      <c r="J1469" s="222"/>
      <c r="K1469" s="222"/>
      <c r="L1469" s="222"/>
      <c r="M1469" s="222"/>
      <c r="N1469" s="222"/>
      <c r="R1469" s="223"/>
    </row>
    <row r="1470" spans="1:18" s="191" customFormat="1">
      <c r="A1470" s="221"/>
      <c r="B1470" s="221"/>
      <c r="C1470" s="221"/>
      <c r="D1470" s="222"/>
      <c r="E1470" s="222"/>
      <c r="F1470" s="222"/>
      <c r="G1470" s="222"/>
      <c r="H1470" s="222"/>
      <c r="I1470" s="222"/>
      <c r="J1470" s="222"/>
      <c r="K1470" s="222"/>
      <c r="L1470" s="222"/>
      <c r="M1470" s="222"/>
      <c r="N1470" s="222"/>
      <c r="R1470" s="223"/>
    </row>
    <row r="1471" spans="1:18" s="191" customFormat="1">
      <c r="A1471" s="221"/>
      <c r="B1471" s="221"/>
      <c r="C1471" s="221"/>
      <c r="D1471" s="222"/>
      <c r="E1471" s="222"/>
      <c r="F1471" s="222"/>
      <c r="G1471" s="222"/>
      <c r="H1471" s="222"/>
      <c r="I1471" s="222"/>
      <c r="J1471" s="222"/>
      <c r="K1471" s="222"/>
      <c r="L1471" s="222"/>
      <c r="M1471" s="222"/>
      <c r="N1471" s="222"/>
      <c r="R1471" s="223"/>
    </row>
    <row r="1472" spans="1:18" s="191" customFormat="1">
      <c r="A1472" s="221"/>
      <c r="B1472" s="221"/>
      <c r="C1472" s="221"/>
      <c r="D1472" s="222"/>
      <c r="E1472" s="222"/>
      <c r="F1472" s="222"/>
      <c r="G1472" s="222"/>
      <c r="H1472" s="222"/>
      <c r="I1472" s="222"/>
      <c r="J1472" s="222"/>
      <c r="K1472" s="222"/>
      <c r="L1472" s="222"/>
      <c r="M1472" s="222"/>
      <c r="N1472" s="222"/>
      <c r="R1472" s="223"/>
    </row>
    <row r="1473" spans="1:18" s="191" customFormat="1">
      <c r="A1473" s="221"/>
      <c r="B1473" s="221"/>
      <c r="C1473" s="221"/>
      <c r="D1473" s="222"/>
      <c r="E1473" s="222"/>
      <c r="F1473" s="222"/>
      <c r="G1473" s="222"/>
      <c r="H1473" s="222"/>
      <c r="I1473" s="222"/>
      <c r="J1473" s="222"/>
      <c r="K1473" s="222"/>
      <c r="L1473" s="222"/>
      <c r="M1473" s="222"/>
      <c r="N1473" s="222"/>
      <c r="R1473" s="223"/>
    </row>
    <row r="1474" spans="1:18" s="191" customFormat="1">
      <c r="A1474" s="221"/>
      <c r="B1474" s="221"/>
      <c r="C1474" s="221"/>
      <c r="D1474" s="222"/>
      <c r="E1474" s="222"/>
      <c r="F1474" s="222"/>
      <c r="G1474" s="222"/>
      <c r="H1474" s="222"/>
      <c r="I1474" s="222"/>
      <c r="J1474" s="222"/>
      <c r="K1474" s="222"/>
      <c r="L1474" s="222"/>
      <c r="M1474" s="222"/>
      <c r="N1474" s="222"/>
      <c r="R1474" s="223"/>
    </row>
    <row r="1475" spans="1:18" s="191" customFormat="1">
      <c r="A1475" s="221"/>
      <c r="B1475" s="221"/>
      <c r="C1475" s="221"/>
      <c r="D1475" s="222"/>
      <c r="E1475" s="222"/>
      <c r="F1475" s="222"/>
      <c r="G1475" s="222"/>
      <c r="H1475" s="222"/>
      <c r="I1475" s="222"/>
      <c r="J1475" s="222"/>
      <c r="K1475" s="222"/>
      <c r="L1475" s="222"/>
      <c r="M1475" s="222"/>
      <c r="N1475" s="222"/>
      <c r="R1475" s="223"/>
    </row>
    <row r="1476" spans="1:18" s="191" customFormat="1">
      <c r="A1476" s="221"/>
      <c r="B1476" s="221"/>
      <c r="C1476" s="221"/>
      <c r="D1476" s="222"/>
      <c r="E1476" s="222"/>
      <c r="F1476" s="222"/>
      <c r="G1476" s="222"/>
      <c r="H1476" s="222"/>
      <c r="I1476" s="222"/>
      <c r="J1476" s="222"/>
      <c r="K1476" s="222"/>
      <c r="L1476" s="222"/>
      <c r="M1476" s="222"/>
      <c r="N1476" s="222"/>
      <c r="R1476" s="223"/>
    </row>
    <row r="1477" spans="1:18" s="191" customFormat="1">
      <c r="A1477" s="221"/>
      <c r="B1477" s="221"/>
      <c r="C1477" s="221"/>
      <c r="D1477" s="222"/>
      <c r="E1477" s="222"/>
      <c r="F1477" s="222"/>
      <c r="G1477" s="222"/>
      <c r="H1477" s="222"/>
      <c r="I1477" s="222"/>
      <c r="J1477" s="222"/>
      <c r="K1477" s="222"/>
      <c r="L1477" s="222"/>
      <c r="M1477" s="222"/>
      <c r="N1477" s="222"/>
      <c r="R1477" s="223"/>
    </row>
    <row r="1478" spans="1:18" s="191" customFormat="1">
      <c r="A1478" s="221"/>
      <c r="B1478" s="221"/>
      <c r="C1478" s="221"/>
      <c r="D1478" s="222"/>
      <c r="E1478" s="222"/>
      <c r="F1478" s="222"/>
      <c r="G1478" s="222"/>
      <c r="H1478" s="222"/>
      <c r="I1478" s="222"/>
      <c r="J1478" s="222"/>
      <c r="K1478" s="222"/>
      <c r="L1478" s="222"/>
      <c r="M1478" s="222"/>
      <c r="N1478" s="222"/>
      <c r="R1478" s="223"/>
    </row>
    <row r="1479" spans="1:18" s="191" customFormat="1">
      <c r="A1479" s="221"/>
      <c r="B1479" s="221"/>
      <c r="C1479" s="221"/>
      <c r="D1479" s="222"/>
      <c r="E1479" s="222"/>
      <c r="F1479" s="222"/>
      <c r="G1479" s="222"/>
      <c r="H1479" s="222"/>
      <c r="I1479" s="222"/>
      <c r="J1479" s="222"/>
      <c r="K1479" s="222"/>
      <c r="L1479" s="222"/>
      <c r="M1479" s="222"/>
      <c r="N1479" s="222"/>
      <c r="R1479" s="223"/>
    </row>
    <row r="1480" spans="1:18" s="191" customFormat="1">
      <c r="A1480" s="221"/>
      <c r="B1480" s="221"/>
      <c r="C1480" s="221"/>
      <c r="D1480" s="222"/>
      <c r="E1480" s="222"/>
      <c r="F1480" s="222"/>
      <c r="G1480" s="222"/>
      <c r="H1480" s="222"/>
      <c r="I1480" s="222"/>
      <c r="J1480" s="222"/>
      <c r="K1480" s="222"/>
      <c r="L1480" s="222"/>
      <c r="M1480" s="222"/>
      <c r="N1480" s="222"/>
      <c r="R1480" s="223"/>
    </row>
    <row r="1481" spans="1:18" s="191" customFormat="1">
      <c r="A1481" s="221"/>
      <c r="B1481" s="221"/>
      <c r="C1481" s="221"/>
      <c r="D1481" s="222"/>
      <c r="E1481" s="222"/>
      <c r="F1481" s="222"/>
      <c r="G1481" s="222"/>
      <c r="H1481" s="222"/>
      <c r="I1481" s="222"/>
      <c r="J1481" s="222"/>
      <c r="K1481" s="222"/>
      <c r="L1481" s="222"/>
      <c r="M1481" s="222"/>
      <c r="N1481" s="222"/>
      <c r="R1481" s="223"/>
    </row>
    <row r="1482" spans="1:18" s="191" customFormat="1">
      <c r="A1482" s="221"/>
      <c r="B1482" s="221"/>
      <c r="C1482" s="221"/>
      <c r="D1482" s="222"/>
      <c r="E1482" s="222"/>
      <c r="F1482" s="222"/>
      <c r="G1482" s="222"/>
      <c r="H1482" s="222"/>
      <c r="I1482" s="222"/>
      <c r="J1482" s="222"/>
      <c r="K1482" s="222"/>
      <c r="L1482" s="222"/>
      <c r="M1482" s="222"/>
      <c r="N1482" s="222"/>
      <c r="R1482" s="223"/>
    </row>
    <row r="1483" spans="1:18" s="191" customFormat="1">
      <c r="A1483" s="221"/>
      <c r="B1483" s="221"/>
      <c r="C1483" s="221"/>
      <c r="D1483" s="222"/>
      <c r="E1483" s="222"/>
      <c r="F1483" s="222"/>
      <c r="G1483" s="222"/>
      <c r="H1483" s="222"/>
      <c r="I1483" s="222"/>
      <c r="J1483" s="222"/>
      <c r="K1483" s="222"/>
      <c r="L1483" s="222"/>
      <c r="M1483" s="222"/>
      <c r="N1483" s="222"/>
      <c r="R1483" s="223"/>
    </row>
    <row r="1484" spans="1:18" s="191" customFormat="1">
      <c r="A1484" s="221"/>
      <c r="B1484" s="221"/>
      <c r="C1484" s="221"/>
      <c r="D1484" s="222"/>
      <c r="E1484" s="222"/>
      <c r="F1484" s="222"/>
      <c r="G1484" s="222"/>
      <c r="H1484" s="222"/>
      <c r="I1484" s="222"/>
      <c r="J1484" s="222"/>
      <c r="K1484" s="222"/>
      <c r="L1484" s="222"/>
      <c r="M1484" s="222"/>
      <c r="N1484" s="222"/>
      <c r="R1484" s="223"/>
    </row>
    <row r="1485" spans="1:18" s="191" customFormat="1">
      <c r="A1485" s="221"/>
      <c r="B1485" s="221"/>
      <c r="C1485" s="221"/>
      <c r="D1485" s="222"/>
      <c r="E1485" s="222"/>
      <c r="F1485" s="222"/>
      <c r="G1485" s="222"/>
      <c r="H1485" s="222"/>
      <c r="I1485" s="222"/>
      <c r="J1485" s="222"/>
      <c r="K1485" s="222"/>
      <c r="L1485" s="222"/>
      <c r="M1485" s="222"/>
      <c r="N1485" s="222"/>
      <c r="R1485" s="223"/>
    </row>
    <row r="1486" spans="1:18" s="191" customFormat="1">
      <c r="A1486" s="221"/>
      <c r="B1486" s="221"/>
      <c r="C1486" s="221"/>
      <c r="D1486" s="222"/>
      <c r="E1486" s="222"/>
      <c r="F1486" s="222"/>
      <c r="G1486" s="222"/>
      <c r="H1486" s="222"/>
      <c r="I1486" s="222"/>
      <c r="J1486" s="222"/>
      <c r="K1486" s="222"/>
      <c r="L1486" s="222"/>
      <c r="M1486" s="222"/>
      <c r="N1486" s="222"/>
      <c r="R1486" s="223"/>
    </row>
    <row r="1487" spans="1:18" s="191" customFormat="1">
      <c r="A1487" s="221"/>
      <c r="B1487" s="221"/>
      <c r="C1487" s="221"/>
      <c r="D1487" s="222"/>
      <c r="E1487" s="222"/>
      <c r="F1487" s="222"/>
      <c r="G1487" s="222"/>
      <c r="H1487" s="222"/>
      <c r="I1487" s="222"/>
      <c r="J1487" s="222"/>
      <c r="K1487" s="222"/>
      <c r="L1487" s="222"/>
      <c r="M1487" s="222"/>
      <c r="N1487" s="222"/>
      <c r="R1487" s="223"/>
    </row>
    <row r="1488" spans="1:18" s="191" customFormat="1">
      <c r="A1488" s="221"/>
      <c r="B1488" s="221"/>
      <c r="C1488" s="221"/>
      <c r="D1488" s="222"/>
      <c r="E1488" s="222"/>
      <c r="F1488" s="222"/>
      <c r="G1488" s="222"/>
      <c r="H1488" s="222"/>
      <c r="I1488" s="222"/>
      <c r="J1488" s="222"/>
      <c r="K1488" s="222"/>
      <c r="L1488" s="222"/>
      <c r="M1488" s="222"/>
      <c r="N1488" s="222"/>
      <c r="R1488" s="223"/>
    </row>
    <row r="1489" spans="1:18" s="191" customFormat="1">
      <c r="A1489" s="221"/>
      <c r="B1489" s="221"/>
      <c r="C1489" s="221"/>
      <c r="D1489" s="222"/>
      <c r="E1489" s="222"/>
      <c r="F1489" s="222"/>
      <c r="G1489" s="222"/>
      <c r="H1489" s="222"/>
      <c r="I1489" s="222"/>
      <c r="J1489" s="222"/>
      <c r="K1489" s="222"/>
      <c r="L1489" s="222"/>
      <c r="M1489" s="222"/>
      <c r="N1489" s="222"/>
      <c r="R1489" s="223"/>
    </row>
    <row r="1490" spans="1:18" s="191" customFormat="1">
      <c r="A1490" s="221"/>
      <c r="B1490" s="221"/>
      <c r="C1490" s="221"/>
      <c r="D1490" s="222"/>
      <c r="E1490" s="222"/>
      <c r="F1490" s="222"/>
      <c r="G1490" s="222"/>
      <c r="H1490" s="222"/>
      <c r="I1490" s="222"/>
      <c r="J1490" s="222"/>
      <c r="K1490" s="222"/>
      <c r="L1490" s="222"/>
      <c r="M1490" s="222"/>
      <c r="N1490" s="222"/>
      <c r="R1490" s="223"/>
    </row>
    <row r="1491" spans="1:18" s="191" customFormat="1">
      <c r="A1491" s="221"/>
      <c r="B1491" s="221"/>
      <c r="C1491" s="221"/>
      <c r="D1491" s="222"/>
      <c r="E1491" s="222"/>
      <c r="F1491" s="222"/>
      <c r="G1491" s="222"/>
      <c r="H1491" s="222"/>
      <c r="I1491" s="222"/>
      <c r="J1491" s="222"/>
      <c r="K1491" s="222"/>
      <c r="L1491" s="222"/>
      <c r="M1491" s="222"/>
      <c r="N1491" s="222"/>
      <c r="R1491" s="223"/>
    </row>
    <row r="1492" spans="1:18" s="191" customFormat="1">
      <c r="A1492" s="221"/>
      <c r="B1492" s="221"/>
      <c r="C1492" s="221"/>
      <c r="D1492" s="222"/>
      <c r="E1492" s="222"/>
      <c r="F1492" s="222"/>
      <c r="G1492" s="222"/>
      <c r="H1492" s="222"/>
      <c r="I1492" s="222"/>
      <c r="J1492" s="222"/>
      <c r="K1492" s="222"/>
      <c r="L1492" s="222"/>
      <c r="M1492" s="222"/>
      <c r="N1492" s="222"/>
      <c r="R1492" s="223"/>
    </row>
    <row r="1493" spans="1:18" s="191" customFormat="1">
      <c r="A1493" s="221"/>
      <c r="B1493" s="221"/>
      <c r="C1493" s="221"/>
      <c r="D1493" s="222"/>
      <c r="E1493" s="222"/>
      <c r="F1493" s="222"/>
      <c r="G1493" s="222"/>
      <c r="H1493" s="222"/>
      <c r="I1493" s="222"/>
      <c r="J1493" s="222"/>
      <c r="K1493" s="222"/>
      <c r="L1493" s="222"/>
      <c r="M1493" s="222"/>
      <c r="N1493" s="222"/>
      <c r="R1493" s="223"/>
    </row>
    <row r="1494" spans="1:18" s="191" customFormat="1">
      <c r="A1494" s="221"/>
      <c r="B1494" s="221"/>
      <c r="C1494" s="221"/>
      <c r="D1494" s="222"/>
      <c r="E1494" s="222"/>
      <c r="F1494" s="222"/>
      <c r="G1494" s="222"/>
      <c r="H1494" s="222"/>
      <c r="I1494" s="222"/>
      <c r="J1494" s="222"/>
      <c r="K1494" s="222"/>
      <c r="L1494" s="222"/>
      <c r="M1494" s="222"/>
      <c r="N1494" s="222"/>
      <c r="R1494" s="223"/>
    </row>
    <row r="1495" spans="1:18" s="191" customFormat="1">
      <c r="A1495" s="221"/>
      <c r="B1495" s="221"/>
      <c r="C1495" s="221"/>
      <c r="D1495" s="222"/>
      <c r="E1495" s="222"/>
      <c r="F1495" s="222"/>
      <c r="G1495" s="222"/>
      <c r="H1495" s="222"/>
      <c r="I1495" s="222"/>
      <c r="J1495" s="222"/>
      <c r="K1495" s="222"/>
      <c r="L1495" s="222"/>
      <c r="M1495" s="222"/>
      <c r="N1495" s="222"/>
      <c r="R1495" s="223"/>
    </row>
    <row r="1496" spans="1:18" s="191" customFormat="1">
      <c r="A1496" s="221"/>
      <c r="B1496" s="221"/>
      <c r="C1496" s="221"/>
      <c r="D1496" s="222"/>
      <c r="E1496" s="222"/>
      <c r="F1496" s="222"/>
      <c r="G1496" s="222"/>
      <c r="H1496" s="222"/>
      <c r="I1496" s="222"/>
      <c r="J1496" s="222"/>
      <c r="K1496" s="222"/>
      <c r="L1496" s="222"/>
      <c r="M1496" s="222"/>
      <c r="N1496" s="222"/>
      <c r="R1496" s="223"/>
    </row>
    <row r="1497" spans="1:18" s="191" customFormat="1">
      <c r="A1497" s="221"/>
      <c r="B1497" s="221"/>
      <c r="C1497" s="221"/>
      <c r="D1497" s="222"/>
      <c r="E1497" s="222"/>
      <c r="F1497" s="222"/>
      <c r="G1497" s="222"/>
      <c r="H1497" s="222"/>
      <c r="I1497" s="222"/>
      <c r="J1497" s="222"/>
      <c r="K1497" s="222"/>
      <c r="L1497" s="222"/>
      <c r="M1497" s="222"/>
      <c r="N1497" s="222"/>
      <c r="R1497" s="223"/>
    </row>
    <row r="1498" spans="1:18" s="191" customFormat="1">
      <c r="A1498" s="221"/>
      <c r="B1498" s="221"/>
      <c r="C1498" s="221"/>
      <c r="D1498" s="222"/>
      <c r="E1498" s="222"/>
      <c r="F1498" s="222"/>
      <c r="G1498" s="222"/>
      <c r="H1498" s="222"/>
      <c r="I1498" s="222"/>
      <c r="J1498" s="222"/>
      <c r="K1498" s="222"/>
      <c r="L1498" s="222"/>
      <c r="M1498" s="222"/>
      <c r="N1498" s="222"/>
      <c r="R1498" s="223"/>
    </row>
    <row r="1499" spans="1:18" s="191" customFormat="1">
      <c r="A1499" s="221"/>
      <c r="B1499" s="221"/>
      <c r="C1499" s="221"/>
      <c r="D1499" s="222"/>
      <c r="E1499" s="222"/>
      <c r="F1499" s="222"/>
      <c r="G1499" s="222"/>
      <c r="H1499" s="222"/>
      <c r="I1499" s="222"/>
      <c r="J1499" s="222"/>
      <c r="K1499" s="222"/>
      <c r="L1499" s="222"/>
      <c r="M1499" s="222"/>
      <c r="N1499" s="222"/>
      <c r="R1499" s="223"/>
    </row>
    <row r="1500" spans="1:18" s="191" customFormat="1">
      <c r="A1500" s="221"/>
      <c r="B1500" s="221"/>
      <c r="C1500" s="221"/>
      <c r="D1500" s="222"/>
      <c r="E1500" s="222"/>
      <c r="F1500" s="222"/>
      <c r="G1500" s="222"/>
      <c r="H1500" s="222"/>
      <c r="I1500" s="222"/>
      <c r="J1500" s="222"/>
      <c r="K1500" s="222"/>
      <c r="L1500" s="222"/>
      <c r="M1500" s="222"/>
      <c r="N1500" s="222"/>
      <c r="R1500" s="223"/>
    </row>
    <row r="1501" spans="1:18" s="191" customFormat="1">
      <c r="A1501" s="221"/>
      <c r="B1501" s="221"/>
      <c r="C1501" s="221"/>
      <c r="D1501" s="222"/>
      <c r="E1501" s="222"/>
      <c r="F1501" s="222"/>
      <c r="G1501" s="222"/>
      <c r="H1501" s="222"/>
      <c r="I1501" s="222"/>
      <c r="J1501" s="222"/>
      <c r="K1501" s="222"/>
      <c r="L1501" s="222"/>
      <c r="M1501" s="222"/>
      <c r="N1501" s="222"/>
      <c r="R1501" s="223"/>
    </row>
    <row r="1502" spans="1:18" s="191" customFormat="1">
      <c r="A1502" s="221"/>
      <c r="B1502" s="221"/>
      <c r="C1502" s="221"/>
      <c r="D1502" s="222"/>
      <c r="E1502" s="222"/>
      <c r="F1502" s="222"/>
      <c r="G1502" s="222"/>
      <c r="H1502" s="222"/>
      <c r="I1502" s="222"/>
      <c r="J1502" s="222"/>
      <c r="K1502" s="222"/>
      <c r="L1502" s="222"/>
      <c r="M1502" s="222"/>
      <c r="N1502" s="222"/>
      <c r="R1502" s="223"/>
    </row>
    <row r="1503" spans="1:18" s="191" customFormat="1">
      <c r="A1503" s="221"/>
      <c r="B1503" s="221"/>
      <c r="C1503" s="221"/>
      <c r="D1503" s="222"/>
      <c r="E1503" s="222"/>
      <c r="F1503" s="222"/>
      <c r="G1503" s="222"/>
      <c r="H1503" s="222"/>
      <c r="I1503" s="222"/>
      <c r="J1503" s="222"/>
      <c r="K1503" s="222"/>
      <c r="L1503" s="222"/>
      <c r="M1503" s="222"/>
      <c r="N1503" s="222"/>
      <c r="R1503" s="223"/>
    </row>
    <row r="1504" spans="1:18" s="191" customFormat="1">
      <c r="A1504" s="221"/>
      <c r="B1504" s="221"/>
      <c r="C1504" s="221"/>
      <c r="D1504" s="222"/>
      <c r="E1504" s="222"/>
      <c r="F1504" s="222"/>
      <c r="G1504" s="222"/>
      <c r="H1504" s="222"/>
      <c r="I1504" s="222"/>
      <c r="J1504" s="222"/>
      <c r="K1504" s="222"/>
      <c r="L1504" s="222"/>
      <c r="M1504" s="222"/>
      <c r="N1504" s="222"/>
      <c r="R1504" s="223"/>
    </row>
    <row r="1505" spans="1:18" s="191" customFormat="1">
      <c r="A1505" s="221"/>
      <c r="B1505" s="221"/>
      <c r="C1505" s="221"/>
      <c r="D1505" s="222"/>
      <c r="E1505" s="222"/>
      <c r="F1505" s="222"/>
      <c r="G1505" s="222"/>
      <c r="H1505" s="222"/>
      <c r="I1505" s="222"/>
      <c r="J1505" s="222"/>
      <c r="K1505" s="222"/>
      <c r="L1505" s="222"/>
      <c r="M1505" s="222"/>
      <c r="N1505" s="222"/>
      <c r="R1505" s="223"/>
    </row>
    <row r="1506" spans="1:18" s="191" customFormat="1">
      <c r="A1506" s="221"/>
      <c r="B1506" s="221"/>
      <c r="C1506" s="221"/>
      <c r="D1506" s="222"/>
      <c r="E1506" s="222"/>
      <c r="F1506" s="222"/>
      <c r="G1506" s="222"/>
      <c r="H1506" s="222"/>
      <c r="I1506" s="222"/>
      <c r="J1506" s="222"/>
      <c r="K1506" s="222"/>
      <c r="L1506" s="222"/>
      <c r="M1506" s="222"/>
      <c r="N1506" s="222"/>
      <c r="R1506" s="223"/>
    </row>
    <row r="1507" spans="1:18" s="191" customFormat="1">
      <c r="A1507" s="221"/>
      <c r="B1507" s="221"/>
      <c r="C1507" s="221"/>
      <c r="D1507" s="222"/>
      <c r="E1507" s="222"/>
      <c r="F1507" s="222"/>
      <c r="G1507" s="222"/>
      <c r="H1507" s="222"/>
      <c r="I1507" s="222"/>
      <c r="J1507" s="222"/>
      <c r="K1507" s="222"/>
      <c r="L1507" s="222"/>
      <c r="M1507" s="222"/>
      <c r="N1507" s="222"/>
      <c r="R1507" s="223"/>
    </row>
    <row r="1508" spans="1:18" s="191" customFormat="1">
      <c r="A1508" s="221"/>
      <c r="B1508" s="221"/>
      <c r="C1508" s="221"/>
      <c r="D1508" s="222"/>
      <c r="E1508" s="222"/>
      <c r="F1508" s="222"/>
      <c r="G1508" s="222"/>
      <c r="H1508" s="222"/>
      <c r="I1508" s="222"/>
      <c r="J1508" s="222"/>
      <c r="K1508" s="222"/>
      <c r="L1508" s="222"/>
      <c r="M1508" s="222"/>
      <c r="N1508" s="222"/>
      <c r="R1508" s="223"/>
    </row>
    <row r="1509" spans="1:18" s="191" customFormat="1">
      <c r="A1509" s="221"/>
      <c r="B1509" s="221"/>
      <c r="C1509" s="221"/>
      <c r="D1509" s="222"/>
      <c r="E1509" s="222"/>
      <c r="F1509" s="222"/>
      <c r="G1509" s="222"/>
      <c r="H1509" s="222"/>
      <c r="I1509" s="222"/>
      <c r="J1509" s="222"/>
      <c r="K1509" s="222"/>
      <c r="L1509" s="222"/>
      <c r="M1509" s="222"/>
      <c r="N1509" s="222"/>
      <c r="R1509" s="223"/>
    </row>
    <row r="1510" spans="1:18" s="191" customFormat="1">
      <c r="A1510" s="221"/>
      <c r="B1510" s="221"/>
      <c r="C1510" s="221"/>
      <c r="D1510" s="222"/>
      <c r="E1510" s="222"/>
      <c r="F1510" s="222"/>
      <c r="G1510" s="222"/>
      <c r="H1510" s="222"/>
      <c r="I1510" s="222"/>
      <c r="J1510" s="222"/>
      <c r="K1510" s="222"/>
      <c r="L1510" s="222"/>
      <c r="M1510" s="222"/>
      <c r="N1510" s="222"/>
      <c r="R1510" s="223"/>
    </row>
    <row r="1511" spans="1:18" s="191" customFormat="1">
      <c r="A1511" s="221"/>
      <c r="B1511" s="221"/>
      <c r="C1511" s="221"/>
      <c r="D1511" s="222"/>
      <c r="E1511" s="222"/>
      <c r="F1511" s="222"/>
      <c r="G1511" s="222"/>
      <c r="H1511" s="222"/>
      <c r="I1511" s="222"/>
      <c r="J1511" s="222"/>
      <c r="K1511" s="222"/>
      <c r="L1511" s="222"/>
      <c r="M1511" s="222"/>
      <c r="N1511" s="222"/>
      <c r="R1511" s="223"/>
    </row>
    <row r="1512" spans="1:18" s="191" customFormat="1">
      <c r="A1512" s="221"/>
      <c r="B1512" s="221"/>
      <c r="C1512" s="221"/>
      <c r="D1512" s="222"/>
      <c r="E1512" s="222"/>
      <c r="F1512" s="222"/>
      <c r="G1512" s="222"/>
      <c r="H1512" s="222"/>
      <c r="I1512" s="222"/>
      <c r="J1512" s="222"/>
      <c r="K1512" s="222"/>
      <c r="L1512" s="222"/>
      <c r="M1512" s="222"/>
      <c r="N1512" s="222"/>
      <c r="R1512" s="223"/>
    </row>
    <row r="1513" spans="1:18" s="191" customFormat="1">
      <c r="A1513" s="221"/>
      <c r="B1513" s="221"/>
      <c r="C1513" s="221"/>
      <c r="D1513" s="222"/>
      <c r="E1513" s="222"/>
      <c r="F1513" s="222"/>
      <c r="G1513" s="222"/>
      <c r="H1513" s="222"/>
      <c r="I1513" s="222"/>
      <c r="J1513" s="222"/>
      <c r="K1513" s="222"/>
      <c r="L1513" s="222"/>
      <c r="M1513" s="222"/>
      <c r="N1513" s="222"/>
      <c r="R1513" s="223"/>
    </row>
    <row r="1514" spans="1:18" s="191" customFormat="1">
      <c r="A1514" s="221"/>
      <c r="B1514" s="221"/>
      <c r="C1514" s="221"/>
      <c r="D1514" s="222"/>
      <c r="E1514" s="222"/>
      <c r="F1514" s="222"/>
      <c r="G1514" s="222"/>
      <c r="H1514" s="222"/>
      <c r="I1514" s="222"/>
      <c r="J1514" s="222"/>
      <c r="K1514" s="222"/>
      <c r="L1514" s="222"/>
      <c r="M1514" s="222"/>
      <c r="N1514" s="222"/>
      <c r="R1514" s="223"/>
    </row>
    <row r="1515" spans="1:18" s="191" customFormat="1">
      <c r="A1515" s="221"/>
      <c r="B1515" s="221"/>
      <c r="C1515" s="221"/>
      <c r="D1515" s="222"/>
      <c r="E1515" s="222"/>
      <c r="F1515" s="222"/>
      <c r="G1515" s="222"/>
      <c r="H1515" s="222"/>
      <c r="I1515" s="222"/>
      <c r="J1515" s="222"/>
      <c r="K1515" s="222"/>
      <c r="L1515" s="222"/>
      <c r="M1515" s="222"/>
      <c r="N1515" s="222"/>
      <c r="R1515" s="223"/>
    </row>
    <row r="1516" spans="1:18" s="191" customFormat="1">
      <c r="A1516" s="221"/>
      <c r="B1516" s="221"/>
      <c r="C1516" s="221"/>
      <c r="D1516" s="222"/>
      <c r="E1516" s="222"/>
      <c r="F1516" s="222"/>
      <c r="G1516" s="222"/>
      <c r="H1516" s="222"/>
      <c r="I1516" s="222"/>
      <c r="J1516" s="222"/>
      <c r="K1516" s="222"/>
      <c r="L1516" s="222"/>
      <c r="M1516" s="222"/>
      <c r="N1516" s="222"/>
      <c r="R1516" s="223"/>
    </row>
    <row r="1517" spans="1:18" s="191" customFormat="1">
      <c r="A1517" s="221"/>
      <c r="B1517" s="221"/>
      <c r="C1517" s="221"/>
      <c r="D1517" s="222"/>
      <c r="E1517" s="222"/>
      <c r="F1517" s="222"/>
      <c r="G1517" s="222"/>
      <c r="H1517" s="222"/>
      <c r="I1517" s="222"/>
      <c r="J1517" s="222"/>
      <c r="K1517" s="222"/>
      <c r="L1517" s="222"/>
      <c r="M1517" s="222"/>
      <c r="N1517" s="222"/>
      <c r="R1517" s="223"/>
    </row>
    <row r="1518" spans="1:18" s="191" customFormat="1">
      <c r="A1518" s="221"/>
      <c r="B1518" s="221"/>
      <c r="C1518" s="221"/>
      <c r="D1518" s="222"/>
      <c r="E1518" s="222"/>
      <c r="F1518" s="222"/>
      <c r="G1518" s="222"/>
      <c r="H1518" s="222"/>
      <c r="I1518" s="222"/>
      <c r="J1518" s="222"/>
      <c r="K1518" s="222"/>
      <c r="L1518" s="222"/>
      <c r="M1518" s="222"/>
      <c r="N1518" s="222"/>
      <c r="R1518" s="223"/>
    </row>
    <row r="1519" spans="1:18" s="191" customFormat="1">
      <c r="A1519" s="221"/>
      <c r="B1519" s="221"/>
      <c r="C1519" s="221"/>
      <c r="D1519" s="222"/>
      <c r="E1519" s="222"/>
      <c r="F1519" s="222"/>
      <c r="G1519" s="222"/>
      <c r="H1519" s="222"/>
      <c r="I1519" s="222"/>
      <c r="J1519" s="222"/>
      <c r="K1519" s="222"/>
      <c r="L1519" s="222"/>
      <c r="M1519" s="222"/>
      <c r="N1519" s="222"/>
      <c r="R1519" s="223"/>
    </row>
    <row r="1520" spans="1:18" s="191" customFormat="1">
      <c r="A1520" s="221"/>
      <c r="B1520" s="221"/>
      <c r="C1520" s="221"/>
      <c r="D1520" s="222"/>
      <c r="E1520" s="222"/>
      <c r="F1520" s="222"/>
      <c r="G1520" s="222"/>
      <c r="H1520" s="222"/>
      <c r="I1520" s="222"/>
      <c r="J1520" s="222"/>
      <c r="K1520" s="222"/>
      <c r="L1520" s="222"/>
      <c r="M1520" s="222"/>
      <c r="N1520" s="222"/>
      <c r="R1520" s="223"/>
    </row>
    <row r="1521" spans="1:18" s="191" customFormat="1">
      <c r="A1521" s="221"/>
      <c r="B1521" s="221"/>
      <c r="C1521" s="221"/>
      <c r="D1521" s="222"/>
      <c r="E1521" s="222"/>
      <c r="F1521" s="222"/>
      <c r="G1521" s="222"/>
      <c r="H1521" s="222"/>
      <c r="I1521" s="222"/>
      <c r="J1521" s="222"/>
      <c r="K1521" s="222"/>
      <c r="L1521" s="222"/>
      <c r="M1521" s="222"/>
      <c r="N1521" s="222"/>
      <c r="R1521" s="223"/>
    </row>
    <row r="1522" spans="1:18" s="191" customFormat="1">
      <c r="A1522" s="221"/>
      <c r="B1522" s="221"/>
      <c r="C1522" s="221"/>
      <c r="D1522" s="222"/>
      <c r="E1522" s="222"/>
      <c r="F1522" s="222"/>
      <c r="G1522" s="222"/>
      <c r="H1522" s="222"/>
      <c r="I1522" s="222"/>
      <c r="J1522" s="222"/>
      <c r="K1522" s="222"/>
      <c r="L1522" s="222"/>
      <c r="M1522" s="222"/>
      <c r="N1522" s="222"/>
      <c r="R1522" s="223"/>
    </row>
    <row r="1523" spans="1:18" s="191" customFormat="1">
      <c r="A1523" s="221"/>
      <c r="B1523" s="221"/>
      <c r="C1523" s="221"/>
      <c r="D1523" s="222"/>
      <c r="E1523" s="222"/>
      <c r="F1523" s="222"/>
      <c r="G1523" s="222"/>
      <c r="H1523" s="222"/>
      <c r="I1523" s="222"/>
      <c r="J1523" s="222"/>
      <c r="K1523" s="222"/>
      <c r="L1523" s="222"/>
      <c r="M1523" s="222"/>
      <c r="N1523" s="222"/>
      <c r="R1523" s="223"/>
    </row>
    <row r="1524" spans="1:18" s="191" customFormat="1">
      <c r="A1524" s="221"/>
      <c r="B1524" s="221"/>
      <c r="C1524" s="221"/>
      <c r="D1524" s="222"/>
      <c r="E1524" s="222"/>
      <c r="F1524" s="222"/>
      <c r="G1524" s="222"/>
      <c r="H1524" s="222"/>
      <c r="I1524" s="222"/>
      <c r="J1524" s="222"/>
      <c r="K1524" s="222"/>
      <c r="L1524" s="222"/>
      <c r="M1524" s="222"/>
      <c r="N1524" s="222"/>
      <c r="R1524" s="223"/>
    </row>
    <row r="1525" spans="1:18" s="191" customFormat="1">
      <c r="A1525" s="221"/>
      <c r="B1525" s="221"/>
      <c r="C1525" s="221"/>
      <c r="D1525" s="222"/>
      <c r="E1525" s="222"/>
      <c r="F1525" s="222"/>
      <c r="G1525" s="222"/>
      <c r="H1525" s="222"/>
      <c r="I1525" s="222"/>
      <c r="J1525" s="222"/>
      <c r="K1525" s="222"/>
      <c r="L1525" s="222"/>
      <c r="M1525" s="222"/>
      <c r="N1525" s="222"/>
      <c r="R1525" s="223"/>
    </row>
    <row r="1526" spans="1:18" s="191" customFormat="1">
      <c r="A1526" s="221"/>
      <c r="B1526" s="221"/>
      <c r="C1526" s="221"/>
      <c r="D1526" s="222"/>
      <c r="E1526" s="222"/>
      <c r="F1526" s="222"/>
      <c r="G1526" s="222"/>
      <c r="H1526" s="222"/>
      <c r="I1526" s="222"/>
      <c r="J1526" s="222"/>
      <c r="K1526" s="222"/>
      <c r="L1526" s="222"/>
      <c r="M1526" s="222"/>
      <c r="N1526" s="222"/>
      <c r="R1526" s="223"/>
    </row>
    <row r="1527" spans="1:18" s="191" customFormat="1">
      <c r="A1527" s="221"/>
      <c r="B1527" s="221"/>
      <c r="C1527" s="221"/>
      <c r="D1527" s="222"/>
      <c r="E1527" s="222"/>
      <c r="F1527" s="222"/>
      <c r="G1527" s="222"/>
      <c r="H1527" s="222"/>
      <c r="I1527" s="222"/>
      <c r="J1527" s="222"/>
      <c r="K1527" s="222"/>
      <c r="L1527" s="222"/>
      <c r="M1527" s="222"/>
      <c r="N1527" s="222"/>
      <c r="R1527" s="223"/>
    </row>
    <row r="1528" spans="1:18" s="191" customFormat="1">
      <c r="A1528" s="221"/>
      <c r="B1528" s="221"/>
      <c r="C1528" s="221"/>
      <c r="D1528" s="222"/>
      <c r="E1528" s="222"/>
      <c r="F1528" s="222"/>
      <c r="G1528" s="222"/>
      <c r="H1528" s="222"/>
      <c r="I1528" s="222"/>
      <c r="J1528" s="222"/>
      <c r="K1528" s="222"/>
      <c r="L1528" s="222"/>
      <c r="M1528" s="222"/>
      <c r="N1528" s="222"/>
      <c r="R1528" s="223"/>
    </row>
    <row r="1529" spans="1:18" s="191" customFormat="1">
      <c r="A1529" s="221"/>
      <c r="B1529" s="221"/>
      <c r="C1529" s="221"/>
      <c r="D1529" s="222"/>
      <c r="E1529" s="222"/>
      <c r="F1529" s="222"/>
      <c r="G1529" s="222"/>
      <c r="H1529" s="222"/>
      <c r="I1529" s="222"/>
      <c r="J1529" s="222"/>
      <c r="K1529" s="222"/>
      <c r="L1529" s="222"/>
      <c r="M1529" s="222"/>
      <c r="N1529" s="222"/>
      <c r="R1529" s="223"/>
    </row>
    <row r="1530" spans="1:18" s="191" customFormat="1">
      <c r="A1530" s="221"/>
      <c r="B1530" s="221"/>
      <c r="C1530" s="221"/>
      <c r="D1530" s="222"/>
      <c r="E1530" s="222"/>
      <c r="F1530" s="222"/>
      <c r="G1530" s="222"/>
      <c r="H1530" s="222"/>
      <c r="I1530" s="222"/>
      <c r="J1530" s="222"/>
      <c r="K1530" s="222"/>
      <c r="L1530" s="222"/>
      <c r="M1530" s="222"/>
      <c r="N1530" s="222"/>
      <c r="R1530" s="223"/>
    </row>
    <row r="1531" spans="1:18" s="191" customFormat="1">
      <c r="A1531" s="221"/>
      <c r="B1531" s="221"/>
      <c r="C1531" s="221"/>
      <c r="D1531" s="222"/>
      <c r="E1531" s="222"/>
      <c r="F1531" s="222"/>
      <c r="G1531" s="222"/>
      <c r="H1531" s="222"/>
      <c r="I1531" s="222"/>
      <c r="J1531" s="222"/>
      <c r="K1531" s="222"/>
      <c r="L1531" s="222"/>
      <c r="M1531" s="222"/>
      <c r="N1531" s="222"/>
      <c r="R1531" s="223"/>
    </row>
    <row r="1532" spans="1:18" s="191" customFormat="1">
      <c r="A1532" s="221"/>
      <c r="B1532" s="221"/>
      <c r="C1532" s="221"/>
      <c r="D1532" s="222"/>
      <c r="E1532" s="222"/>
      <c r="F1532" s="222"/>
      <c r="G1532" s="222"/>
      <c r="H1532" s="222"/>
      <c r="I1532" s="222"/>
      <c r="J1532" s="222"/>
      <c r="K1532" s="222"/>
      <c r="L1532" s="222"/>
      <c r="M1532" s="222"/>
      <c r="N1532" s="222"/>
      <c r="R1532" s="223"/>
    </row>
    <row r="1533" spans="1:18" s="191" customFormat="1">
      <c r="A1533" s="221"/>
      <c r="B1533" s="221"/>
      <c r="C1533" s="221"/>
      <c r="D1533" s="222"/>
      <c r="E1533" s="222"/>
      <c r="F1533" s="222"/>
      <c r="G1533" s="222"/>
      <c r="H1533" s="222"/>
      <c r="I1533" s="222"/>
      <c r="J1533" s="222"/>
      <c r="K1533" s="222"/>
      <c r="L1533" s="222"/>
      <c r="M1533" s="222"/>
      <c r="N1533" s="222"/>
      <c r="R1533" s="223"/>
    </row>
    <row r="1534" spans="1:18" s="191" customFormat="1">
      <c r="A1534" s="221"/>
      <c r="B1534" s="221"/>
      <c r="C1534" s="221"/>
      <c r="D1534" s="222"/>
      <c r="E1534" s="222"/>
      <c r="F1534" s="222"/>
      <c r="G1534" s="222"/>
      <c r="H1534" s="222"/>
      <c r="I1534" s="222"/>
      <c r="J1534" s="222"/>
      <c r="K1534" s="222"/>
      <c r="L1534" s="222"/>
      <c r="M1534" s="222"/>
      <c r="N1534" s="222"/>
      <c r="R1534" s="223"/>
    </row>
    <row r="1535" spans="1:18" s="191" customFormat="1">
      <c r="A1535" s="221"/>
      <c r="B1535" s="221"/>
      <c r="C1535" s="221"/>
      <c r="D1535" s="222"/>
      <c r="E1535" s="222"/>
      <c r="F1535" s="222"/>
      <c r="G1535" s="222"/>
      <c r="H1535" s="222"/>
      <c r="I1535" s="222"/>
      <c r="J1535" s="222"/>
      <c r="K1535" s="222"/>
      <c r="L1535" s="222"/>
      <c r="M1535" s="222"/>
      <c r="N1535" s="222"/>
      <c r="R1535" s="223"/>
    </row>
    <row r="1536" spans="1:18" s="191" customFormat="1">
      <c r="A1536" s="221"/>
      <c r="B1536" s="221"/>
      <c r="C1536" s="221"/>
      <c r="D1536" s="222"/>
      <c r="E1536" s="222"/>
      <c r="F1536" s="222"/>
      <c r="G1536" s="222"/>
      <c r="H1536" s="222"/>
      <c r="I1536" s="222"/>
      <c r="J1536" s="222"/>
      <c r="K1536" s="222"/>
      <c r="L1536" s="222"/>
      <c r="M1536" s="222"/>
      <c r="N1536" s="222"/>
      <c r="R1536" s="223"/>
    </row>
    <row r="1537" spans="1:18" s="191" customFormat="1">
      <c r="A1537" s="221"/>
      <c r="B1537" s="221"/>
      <c r="C1537" s="221"/>
      <c r="D1537" s="222"/>
      <c r="E1537" s="222"/>
      <c r="F1537" s="222"/>
      <c r="G1537" s="222"/>
      <c r="H1537" s="222"/>
      <c r="I1537" s="222"/>
      <c r="J1537" s="222"/>
      <c r="K1537" s="222"/>
      <c r="L1537" s="222"/>
      <c r="M1537" s="222"/>
      <c r="N1537" s="222"/>
      <c r="R1537" s="223"/>
    </row>
    <row r="1538" spans="1:18" s="191" customFormat="1">
      <c r="A1538" s="221"/>
      <c r="B1538" s="221"/>
      <c r="C1538" s="221"/>
      <c r="D1538" s="222"/>
      <c r="E1538" s="222"/>
      <c r="F1538" s="222"/>
      <c r="G1538" s="222"/>
      <c r="H1538" s="222"/>
      <c r="I1538" s="222"/>
      <c r="J1538" s="222"/>
      <c r="K1538" s="222"/>
      <c r="L1538" s="222"/>
      <c r="M1538" s="222"/>
      <c r="N1538" s="222"/>
      <c r="R1538" s="223"/>
    </row>
    <row r="1539" spans="1:18" s="191" customFormat="1">
      <c r="A1539" s="221"/>
      <c r="B1539" s="221"/>
      <c r="C1539" s="221"/>
      <c r="D1539" s="222"/>
      <c r="E1539" s="222"/>
      <c r="F1539" s="222"/>
      <c r="G1539" s="222"/>
      <c r="H1539" s="222"/>
      <c r="I1539" s="222"/>
      <c r="J1539" s="222"/>
      <c r="K1539" s="222"/>
      <c r="L1539" s="222"/>
      <c r="M1539" s="222"/>
      <c r="N1539" s="222"/>
      <c r="R1539" s="223"/>
    </row>
    <row r="1540" spans="1:18" s="191" customFormat="1">
      <c r="A1540" s="221"/>
      <c r="B1540" s="221"/>
      <c r="C1540" s="221"/>
      <c r="D1540" s="222"/>
      <c r="E1540" s="222"/>
      <c r="F1540" s="222"/>
      <c r="G1540" s="222"/>
      <c r="H1540" s="222"/>
      <c r="I1540" s="222"/>
      <c r="J1540" s="222"/>
      <c r="K1540" s="222"/>
      <c r="L1540" s="222"/>
      <c r="M1540" s="222"/>
      <c r="N1540" s="222"/>
      <c r="R1540" s="223"/>
    </row>
    <row r="1541" spans="1:18" s="191" customFormat="1">
      <c r="A1541" s="221"/>
      <c r="B1541" s="221"/>
      <c r="C1541" s="221"/>
      <c r="D1541" s="222"/>
      <c r="E1541" s="222"/>
      <c r="F1541" s="222"/>
      <c r="G1541" s="222"/>
      <c r="H1541" s="222"/>
      <c r="I1541" s="222"/>
      <c r="J1541" s="222"/>
      <c r="K1541" s="222"/>
      <c r="L1541" s="222"/>
      <c r="M1541" s="222"/>
      <c r="N1541" s="222"/>
      <c r="R1541" s="223"/>
    </row>
    <row r="1542" spans="1:18" s="191" customFormat="1">
      <c r="A1542" s="221"/>
      <c r="B1542" s="221"/>
      <c r="C1542" s="221"/>
      <c r="D1542" s="222"/>
      <c r="E1542" s="222"/>
      <c r="F1542" s="222"/>
      <c r="G1542" s="222"/>
      <c r="H1542" s="222"/>
      <c r="I1542" s="222"/>
      <c r="J1542" s="222"/>
      <c r="K1542" s="222"/>
      <c r="L1542" s="222"/>
      <c r="M1542" s="222"/>
      <c r="N1542" s="222"/>
      <c r="R1542" s="223"/>
    </row>
    <row r="1543" spans="1:18" s="191" customFormat="1">
      <c r="A1543" s="221"/>
      <c r="B1543" s="221"/>
      <c r="C1543" s="221"/>
      <c r="D1543" s="222"/>
      <c r="E1543" s="222"/>
      <c r="F1543" s="222"/>
      <c r="G1543" s="222"/>
      <c r="H1543" s="222"/>
      <c r="I1543" s="222"/>
      <c r="J1543" s="222"/>
      <c r="K1543" s="222"/>
      <c r="L1543" s="222"/>
      <c r="M1543" s="222"/>
      <c r="N1543" s="222"/>
      <c r="R1543" s="223"/>
    </row>
    <row r="1544" spans="1:18" s="191" customFormat="1">
      <c r="A1544" s="221"/>
      <c r="B1544" s="221"/>
      <c r="C1544" s="221"/>
      <c r="D1544" s="222"/>
      <c r="E1544" s="222"/>
      <c r="F1544" s="222"/>
      <c r="G1544" s="222"/>
      <c r="H1544" s="222"/>
      <c r="I1544" s="222"/>
      <c r="J1544" s="222"/>
      <c r="K1544" s="222"/>
      <c r="L1544" s="222"/>
      <c r="M1544" s="222"/>
      <c r="N1544" s="222"/>
      <c r="R1544" s="223"/>
    </row>
    <row r="1545" spans="1:18" s="191" customFormat="1">
      <c r="A1545" s="221"/>
      <c r="B1545" s="221"/>
      <c r="C1545" s="221"/>
      <c r="D1545" s="222"/>
      <c r="E1545" s="222"/>
      <c r="F1545" s="222"/>
      <c r="G1545" s="222"/>
      <c r="H1545" s="222"/>
      <c r="I1545" s="222"/>
      <c r="J1545" s="222"/>
      <c r="K1545" s="222"/>
      <c r="L1545" s="222"/>
      <c r="M1545" s="222"/>
      <c r="N1545" s="222"/>
      <c r="R1545" s="223"/>
    </row>
    <row r="1546" spans="1:18" s="191" customFormat="1">
      <c r="A1546" s="221"/>
      <c r="B1546" s="221"/>
      <c r="C1546" s="221"/>
      <c r="D1546" s="222"/>
      <c r="E1546" s="222"/>
      <c r="F1546" s="222"/>
      <c r="G1546" s="222"/>
      <c r="H1546" s="222"/>
      <c r="I1546" s="222"/>
      <c r="J1546" s="222"/>
      <c r="K1546" s="222"/>
      <c r="L1546" s="222"/>
      <c r="M1546" s="222"/>
      <c r="N1546" s="222"/>
      <c r="R1546" s="223"/>
    </row>
    <row r="1547" spans="1:18" s="191" customFormat="1">
      <c r="A1547" s="221"/>
      <c r="B1547" s="221"/>
      <c r="C1547" s="221"/>
      <c r="D1547" s="222"/>
      <c r="E1547" s="222"/>
      <c r="F1547" s="222"/>
      <c r="G1547" s="222"/>
      <c r="H1547" s="222"/>
      <c r="I1547" s="222"/>
      <c r="J1547" s="222"/>
      <c r="K1547" s="222"/>
      <c r="L1547" s="222"/>
      <c r="M1547" s="222"/>
      <c r="N1547" s="222"/>
      <c r="R1547" s="223"/>
    </row>
    <row r="1548" spans="1:18" s="191" customFormat="1">
      <c r="A1548" s="221"/>
      <c r="B1548" s="221"/>
      <c r="C1548" s="221"/>
      <c r="D1548" s="222"/>
      <c r="E1548" s="222"/>
      <c r="F1548" s="222"/>
      <c r="G1548" s="222"/>
      <c r="H1548" s="222"/>
      <c r="I1548" s="222"/>
      <c r="J1548" s="222"/>
      <c r="K1548" s="222"/>
      <c r="L1548" s="222"/>
      <c r="M1548" s="222"/>
      <c r="N1548" s="222"/>
      <c r="R1548" s="223"/>
    </row>
    <row r="1549" spans="1:18" s="191" customFormat="1">
      <c r="A1549" s="221"/>
      <c r="B1549" s="221"/>
      <c r="C1549" s="221"/>
      <c r="D1549" s="222"/>
      <c r="E1549" s="222"/>
      <c r="F1549" s="222"/>
      <c r="G1549" s="222"/>
      <c r="H1549" s="222"/>
      <c r="I1549" s="222"/>
      <c r="J1549" s="222"/>
      <c r="K1549" s="222"/>
      <c r="L1549" s="222"/>
      <c r="M1549" s="222"/>
      <c r="N1549" s="222"/>
      <c r="R1549" s="223"/>
    </row>
    <row r="1550" spans="1:18" s="191" customFormat="1">
      <c r="A1550" s="221"/>
      <c r="B1550" s="221"/>
      <c r="C1550" s="221"/>
      <c r="D1550" s="222"/>
      <c r="E1550" s="222"/>
      <c r="F1550" s="222"/>
      <c r="G1550" s="222"/>
      <c r="H1550" s="222"/>
      <c r="I1550" s="222"/>
      <c r="J1550" s="222"/>
      <c r="K1550" s="222"/>
      <c r="L1550" s="222"/>
      <c r="M1550" s="222"/>
      <c r="N1550" s="222"/>
      <c r="R1550" s="223"/>
    </row>
    <row r="1551" spans="1:18" s="191" customFormat="1">
      <c r="A1551" s="221"/>
      <c r="B1551" s="221"/>
      <c r="C1551" s="221"/>
      <c r="D1551" s="222"/>
      <c r="E1551" s="222"/>
      <c r="F1551" s="222"/>
      <c r="G1551" s="222"/>
      <c r="H1551" s="222"/>
      <c r="I1551" s="222"/>
      <c r="J1551" s="222"/>
      <c r="K1551" s="222"/>
      <c r="L1551" s="222"/>
      <c r="M1551" s="222"/>
      <c r="N1551" s="222"/>
      <c r="R1551" s="223"/>
    </row>
    <row r="1552" spans="1:18" s="191" customFormat="1">
      <c r="A1552" s="221"/>
      <c r="B1552" s="221"/>
      <c r="C1552" s="221"/>
      <c r="D1552" s="222"/>
      <c r="E1552" s="222"/>
      <c r="F1552" s="222"/>
      <c r="G1552" s="222"/>
      <c r="H1552" s="222"/>
      <c r="I1552" s="222"/>
      <c r="J1552" s="222"/>
      <c r="K1552" s="222"/>
      <c r="L1552" s="222"/>
      <c r="M1552" s="222"/>
      <c r="N1552" s="222"/>
      <c r="R1552" s="223"/>
    </row>
    <row r="1553" spans="1:18" s="191" customFormat="1">
      <c r="A1553" s="221"/>
      <c r="B1553" s="221"/>
      <c r="C1553" s="221"/>
      <c r="D1553" s="222"/>
      <c r="E1553" s="222"/>
      <c r="F1553" s="222"/>
      <c r="G1553" s="222"/>
      <c r="H1553" s="222"/>
      <c r="I1553" s="222"/>
      <c r="J1553" s="222"/>
      <c r="K1553" s="222"/>
      <c r="L1553" s="222"/>
      <c r="M1553" s="222"/>
      <c r="N1553" s="222"/>
      <c r="R1553" s="223"/>
    </row>
    <row r="1554" spans="1:18" s="191" customFormat="1">
      <c r="A1554" s="221"/>
      <c r="B1554" s="221"/>
      <c r="C1554" s="221"/>
      <c r="D1554" s="222"/>
      <c r="E1554" s="222"/>
      <c r="F1554" s="222"/>
      <c r="G1554" s="222"/>
      <c r="H1554" s="222"/>
      <c r="I1554" s="222"/>
      <c r="J1554" s="222"/>
      <c r="K1554" s="222"/>
      <c r="L1554" s="222"/>
      <c r="M1554" s="222"/>
      <c r="N1554" s="222"/>
      <c r="R1554" s="223"/>
    </row>
    <row r="1555" spans="1:18" s="191" customFormat="1">
      <c r="A1555" s="221"/>
      <c r="B1555" s="221"/>
      <c r="C1555" s="221"/>
      <c r="D1555" s="222"/>
      <c r="E1555" s="222"/>
      <c r="F1555" s="222"/>
      <c r="G1555" s="222"/>
      <c r="H1555" s="222"/>
      <c r="I1555" s="222"/>
      <c r="J1555" s="222"/>
      <c r="K1555" s="222"/>
      <c r="L1555" s="222"/>
      <c r="M1555" s="222"/>
      <c r="N1555" s="222"/>
      <c r="R1555" s="223"/>
    </row>
    <row r="1556" spans="1:18" s="191" customFormat="1">
      <c r="A1556" s="221"/>
      <c r="B1556" s="221"/>
      <c r="C1556" s="221"/>
      <c r="D1556" s="222"/>
      <c r="E1556" s="222"/>
      <c r="F1556" s="222"/>
      <c r="G1556" s="222"/>
      <c r="H1556" s="222"/>
      <c r="I1556" s="222"/>
      <c r="J1556" s="222"/>
      <c r="K1556" s="222"/>
      <c r="L1556" s="222"/>
      <c r="M1556" s="222"/>
      <c r="N1556" s="222"/>
      <c r="R1556" s="223"/>
    </row>
    <row r="1557" spans="1:18" s="191" customFormat="1">
      <c r="A1557" s="221"/>
      <c r="B1557" s="221"/>
      <c r="C1557" s="221"/>
      <c r="D1557" s="222"/>
      <c r="E1557" s="222"/>
      <c r="F1557" s="222"/>
      <c r="G1557" s="222"/>
      <c r="H1557" s="222"/>
      <c r="I1557" s="222"/>
      <c r="J1557" s="222"/>
      <c r="K1557" s="222"/>
      <c r="L1557" s="222"/>
      <c r="M1557" s="222"/>
      <c r="N1557" s="222"/>
      <c r="R1557" s="223"/>
    </row>
    <row r="1558" spans="1:18" s="191" customFormat="1">
      <c r="A1558" s="221"/>
      <c r="B1558" s="221"/>
      <c r="C1558" s="221"/>
      <c r="D1558" s="222"/>
      <c r="E1558" s="222"/>
      <c r="F1558" s="222"/>
      <c r="G1558" s="222"/>
      <c r="H1558" s="222"/>
      <c r="I1558" s="222"/>
      <c r="J1558" s="222"/>
      <c r="K1558" s="222"/>
      <c r="L1558" s="222"/>
      <c r="M1558" s="222"/>
      <c r="N1558" s="222"/>
      <c r="R1558" s="223"/>
    </row>
    <row r="1559" spans="1:18" s="191" customFormat="1">
      <c r="A1559" s="221"/>
      <c r="B1559" s="221"/>
      <c r="C1559" s="221"/>
      <c r="D1559" s="222"/>
      <c r="E1559" s="222"/>
      <c r="F1559" s="222"/>
      <c r="G1559" s="222"/>
      <c r="H1559" s="222"/>
      <c r="I1559" s="222"/>
      <c r="J1559" s="222"/>
      <c r="K1559" s="222"/>
      <c r="L1559" s="222"/>
      <c r="M1559" s="222"/>
      <c r="N1559" s="222"/>
      <c r="R1559" s="223"/>
    </row>
    <row r="1560" spans="1:18" s="191" customFormat="1">
      <c r="A1560" s="221"/>
      <c r="B1560" s="221"/>
      <c r="C1560" s="221"/>
      <c r="D1560" s="222"/>
      <c r="E1560" s="222"/>
      <c r="F1560" s="222"/>
      <c r="G1560" s="222"/>
      <c r="H1560" s="222"/>
      <c r="I1560" s="222"/>
      <c r="J1560" s="222"/>
      <c r="K1560" s="222"/>
      <c r="L1560" s="222"/>
      <c r="M1560" s="222"/>
      <c r="N1560" s="222"/>
      <c r="R1560" s="223"/>
    </row>
    <row r="1561" spans="1:18" s="191" customFormat="1">
      <c r="A1561" s="221"/>
      <c r="B1561" s="221"/>
      <c r="C1561" s="221"/>
      <c r="D1561" s="222"/>
      <c r="E1561" s="222"/>
      <c r="F1561" s="222"/>
      <c r="G1561" s="222"/>
      <c r="H1561" s="222"/>
      <c r="I1561" s="222"/>
      <c r="J1561" s="222"/>
      <c r="K1561" s="222"/>
      <c r="L1561" s="222"/>
      <c r="M1561" s="222"/>
      <c r="N1561" s="222"/>
      <c r="R1561" s="223"/>
    </row>
    <row r="1562" spans="1:18" s="191" customFormat="1">
      <c r="A1562" s="221"/>
      <c r="B1562" s="221"/>
      <c r="C1562" s="221"/>
      <c r="D1562" s="222"/>
      <c r="E1562" s="222"/>
      <c r="F1562" s="222"/>
      <c r="G1562" s="222"/>
      <c r="H1562" s="222"/>
      <c r="I1562" s="222"/>
      <c r="J1562" s="222"/>
      <c r="K1562" s="222"/>
      <c r="L1562" s="222"/>
      <c r="M1562" s="222"/>
      <c r="N1562" s="222"/>
      <c r="R1562" s="223"/>
    </row>
    <row r="1563" spans="1:18" s="191" customFormat="1">
      <c r="A1563" s="221"/>
      <c r="B1563" s="221"/>
      <c r="C1563" s="221"/>
      <c r="D1563" s="222"/>
      <c r="E1563" s="222"/>
      <c r="F1563" s="222"/>
      <c r="G1563" s="222"/>
      <c r="H1563" s="222"/>
      <c r="I1563" s="222"/>
      <c r="J1563" s="222"/>
      <c r="K1563" s="222"/>
      <c r="L1563" s="222"/>
      <c r="M1563" s="222"/>
      <c r="N1563" s="222"/>
      <c r="R1563" s="223"/>
    </row>
    <row r="1564" spans="1:18" s="191" customFormat="1">
      <c r="A1564" s="221"/>
      <c r="B1564" s="221"/>
      <c r="C1564" s="221"/>
      <c r="D1564" s="222"/>
      <c r="E1564" s="222"/>
      <c r="F1564" s="222"/>
      <c r="G1564" s="222"/>
      <c r="H1564" s="222"/>
      <c r="I1564" s="222"/>
      <c r="J1564" s="222"/>
      <c r="K1564" s="222"/>
      <c r="L1564" s="222"/>
      <c r="M1564" s="222"/>
      <c r="N1564" s="222"/>
      <c r="R1564" s="223"/>
    </row>
    <row r="1565" spans="1:18" s="191" customFormat="1">
      <c r="A1565" s="221"/>
      <c r="B1565" s="221"/>
      <c r="C1565" s="221"/>
      <c r="D1565" s="222"/>
      <c r="E1565" s="222"/>
      <c r="F1565" s="222"/>
      <c r="G1565" s="222"/>
      <c r="H1565" s="222"/>
      <c r="I1565" s="222"/>
      <c r="J1565" s="222"/>
      <c r="K1565" s="222"/>
      <c r="L1565" s="222"/>
      <c r="M1565" s="222"/>
      <c r="N1565" s="222"/>
      <c r="R1565" s="223"/>
    </row>
    <row r="1566" spans="1:18" s="191" customFormat="1">
      <c r="A1566" s="221"/>
      <c r="B1566" s="221"/>
      <c r="C1566" s="221"/>
      <c r="D1566" s="222"/>
      <c r="E1566" s="222"/>
      <c r="F1566" s="222"/>
      <c r="G1566" s="222"/>
      <c r="H1566" s="222"/>
      <c r="I1566" s="222"/>
      <c r="J1566" s="222"/>
      <c r="K1566" s="222"/>
      <c r="L1566" s="222"/>
      <c r="M1566" s="222"/>
      <c r="N1566" s="222"/>
      <c r="R1566" s="223"/>
    </row>
    <row r="1567" spans="1:18" s="191" customFormat="1">
      <c r="A1567" s="221"/>
      <c r="B1567" s="221"/>
      <c r="C1567" s="221"/>
      <c r="D1567" s="222"/>
      <c r="E1567" s="222"/>
      <c r="F1567" s="222"/>
      <c r="G1567" s="222"/>
      <c r="H1567" s="222"/>
      <c r="I1567" s="222"/>
      <c r="J1567" s="222"/>
      <c r="K1567" s="222"/>
      <c r="L1567" s="222"/>
      <c r="M1567" s="222"/>
      <c r="N1567" s="222"/>
      <c r="R1567" s="223"/>
    </row>
    <row r="1568" spans="1:18" s="191" customFormat="1">
      <c r="A1568" s="221"/>
      <c r="B1568" s="221"/>
      <c r="C1568" s="221"/>
      <c r="D1568" s="222"/>
      <c r="E1568" s="222"/>
      <c r="F1568" s="222"/>
      <c r="G1568" s="222"/>
      <c r="H1568" s="222"/>
      <c r="I1568" s="222"/>
      <c r="J1568" s="222"/>
      <c r="K1568" s="222"/>
      <c r="L1568" s="222"/>
      <c r="M1568" s="222"/>
      <c r="N1568" s="222"/>
      <c r="R1568" s="223"/>
    </row>
    <row r="1569" spans="1:18" s="191" customFormat="1">
      <c r="A1569" s="221"/>
      <c r="B1569" s="221"/>
      <c r="C1569" s="221"/>
      <c r="D1569" s="222"/>
      <c r="E1569" s="222"/>
      <c r="F1569" s="222"/>
      <c r="G1569" s="222"/>
      <c r="H1569" s="222"/>
      <c r="I1569" s="222"/>
      <c r="J1569" s="222"/>
      <c r="K1569" s="222"/>
      <c r="L1569" s="222"/>
      <c r="M1569" s="222"/>
      <c r="N1569" s="222"/>
      <c r="R1569" s="223"/>
    </row>
    <row r="1570" spans="1:18" s="191" customFormat="1">
      <c r="A1570" s="221"/>
      <c r="B1570" s="221"/>
      <c r="C1570" s="221"/>
      <c r="D1570" s="222"/>
      <c r="E1570" s="222"/>
      <c r="F1570" s="222"/>
      <c r="G1570" s="222"/>
      <c r="H1570" s="222"/>
      <c r="I1570" s="222"/>
      <c r="J1570" s="222"/>
      <c r="K1570" s="222"/>
      <c r="L1570" s="222"/>
      <c r="M1570" s="222"/>
      <c r="N1570" s="222"/>
      <c r="R1570" s="223"/>
    </row>
    <row r="1571" spans="1:18" s="191" customFormat="1">
      <c r="A1571" s="221"/>
      <c r="B1571" s="221"/>
      <c r="C1571" s="221"/>
      <c r="D1571" s="222"/>
      <c r="E1571" s="222"/>
      <c r="F1571" s="222"/>
      <c r="G1571" s="222"/>
      <c r="H1571" s="222"/>
      <c r="I1571" s="222"/>
      <c r="J1571" s="222"/>
      <c r="K1571" s="222"/>
      <c r="L1571" s="222"/>
      <c r="M1571" s="222"/>
      <c r="N1571" s="222"/>
      <c r="R1571" s="223"/>
    </row>
    <row r="1572" spans="1:18" s="191" customFormat="1">
      <c r="A1572" s="221"/>
      <c r="B1572" s="221"/>
      <c r="C1572" s="221"/>
      <c r="D1572" s="222"/>
      <c r="E1572" s="222"/>
      <c r="F1572" s="222"/>
      <c r="G1572" s="222"/>
      <c r="H1572" s="222"/>
      <c r="I1572" s="222"/>
      <c r="J1572" s="222"/>
      <c r="K1572" s="222"/>
      <c r="L1572" s="222"/>
      <c r="M1572" s="222"/>
      <c r="N1572" s="222"/>
      <c r="R1572" s="223"/>
    </row>
    <row r="1573" spans="1:18" s="191" customFormat="1">
      <c r="A1573" s="221"/>
      <c r="B1573" s="221"/>
      <c r="C1573" s="221"/>
      <c r="D1573" s="222"/>
      <c r="E1573" s="222"/>
      <c r="F1573" s="222"/>
      <c r="G1573" s="222"/>
      <c r="H1573" s="222"/>
      <c r="I1573" s="222"/>
      <c r="J1573" s="222"/>
      <c r="K1573" s="222"/>
      <c r="L1573" s="222"/>
      <c r="M1573" s="222"/>
      <c r="N1573" s="222"/>
      <c r="R1573" s="223"/>
    </row>
    <row r="1574" spans="1:18" s="191" customFormat="1">
      <c r="A1574" s="221"/>
      <c r="B1574" s="221"/>
      <c r="C1574" s="221"/>
      <c r="D1574" s="222"/>
      <c r="E1574" s="222"/>
      <c r="F1574" s="222"/>
      <c r="G1574" s="222"/>
      <c r="H1574" s="222"/>
      <c r="I1574" s="222"/>
      <c r="J1574" s="222"/>
      <c r="K1574" s="222"/>
      <c r="L1574" s="222"/>
      <c r="M1574" s="222"/>
      <c r="N1574" s="222"/>
      <c r="R1574" s="223"/>
    </row>
    <row r="1575" spans="1:18" s="191" customFormat="1">
      <c r="A1575" s="221"/>
      <c r="B1575" s="221"/>
      <c r="C1575" s="221"/>
      <c r="D1575" s="222"/>
      <c r="E1575" s="222"/>
      <c r="F1575" s="222"/>
      <c r="G1575" s="222"/>
      <c r="H1575" s="222"/>
      <c r="I1575" s="222"/>
      <c r="J1575" s="222"/>
      <c r="K1575" s="222"/>
      <c r="L1575" s="222"/>
      <c r="M1575" s="222"/>
      <c r="N1575" s="222"/>
      <c r="R1575" s="223"/>
    </row>
    <row r="1576" spans="1:18" s="191" customFormat="1">
      <c r="A1576" s="221"/>
      <c r="B1576" s="221"/>
      <c r="C1576" s="221"/>
      <c r="D1576" s="222"/>
      <c r="E1576" s="222"/>
      <c r="F1576" s="222"/>
      <c r="G1576" s="222"/>
      <c r="H1576" s="222"/>
      <c r="I1576" s="222"/>
      <c r="J1576" s="222"/>
      <c r="K1576" s="222"/>
      <c r="L1576" s="222"/>
      <c r="M1576" s="222"/>
      <c r="N1576" s="222"/>
      <c r="R1576" s="223"/>
    </row>
    <row r="1577" spans="1:18" s="191" customFormat="1">
      <c r="A1577" s="221"/>
      <c r="B1577" s="221"/>
      <c r="C1577" s="221"/>
      <c r="D1577" s="222"/>
      <c r="E1577" s="222"/>
      <c r="F1577" s="222"/>
      <c r="G1577" s="222"/>
      <c r="H1577" s="222"/>
      <c r="I1577" s="222"/>
      <c r="J1577" s="222"/>
      <c r="K1577" s="222"/>
      <c r="L1577" s="222"/>
      <c r="M1577" s="222"/>
      <c r="N1577" s="222"/>
      <c r="R1577" s="223"/>
    </row>
    <row r="1578" spans="1:18" s="191" customFormat="1">
      <c r="A1578" s="221"/>
      <c r="B1578" s="221"/>
      <c r="C1578" s="221"/>
      <c r="D1578" s="222"/>
      <c r="E1578" s="222"/>
      <c r="F1578" s="222"/>
      <c r="G1578" s="222"/>
      <c r="H1578" s="222"/>
      <c r="I1578" s="222"/>
      <c r="J1578" s="222"/>
      <c r="K1578" s="222"/>
      <c r="L1578" s="222"/>
      <c r="M1578" s="222"/>
      <c r="N1578" s="222"/>
      <c r="R1578" s="223"/>
    </row>
    <row r="1579" spans="1:18" s="191" customFormat="1">
      <c r="A1579" s="221"/>
      <c r="B1579" s="221"/>
      <c r="C1579" s="221"/>
      <c r="D1579" s="222"/>
      <c r="E1579" s="222"/>
      <c r="F1579" s="222"/>
      <c r="G1579" s="222"/>
      <c r="H1579" s="222"/>
      <c r="I1579" s="222"/>
      <c r="J1579" s="222"/>
      <c r="K1579" s="222"/>
      <c r="L1579" s="222"/>
      <c r="M1579" s="222"/>
      <c r="N1579" s="222"/>
      <c r="R1579" s="223"/>
    </row>
    <row r="1580" spans="1:18" s="191" customFormat="1">
      <c r="A1580" s="221"/>
      <c r="B1580" s="221"/>
      <c r="C1580" s="221"/>
      <c r="D1580" s="222"/>
      <c r="E1580" s="222"/>
      <c r="F1580" s="222"/>
      <c r="G1580" s="222"/>
      <c r="H1580" s="222"/>
      <c r="I1580" s="222"/>
      <c r="J1580" s="222"/>
      <c r="K1580" s="222"/>
      <c r="L1580" s="222"/>
      <c r="M1580" s="222"/>
      <c r="N1580" s="222"/>
      <c r="R1580" s="223"/>
    </row>
    <row r="1581" spans="1:18" s="191" customFormat="1">
      <c r="A1581" s="221"/>
      <c r="B1581" s="221"/>
      <c r="C1581" s="221"/>
      <c r="D1581" s="222"/>
      <c r="E1581" s="222"/>
      <c r="F1581" s="222"/>
      <c r="G1581" s="222"/>
      <c r="H1581" s="222"/>
      <c r="I1581" s="222"/>
      <c r="J1581" s="222"/>
      <c r="K1581" s="222"/>
      <c r="L1581" s="222"/>
      <c r="M1581" s="222"/>
      <c r="N1581" s="222"/>
      <c r="R1581" s="223"/>
    </row>
    <row r="1582" spans="1:18" s="191" customFormat="1">
      <c r="A1582" s="221"/>
      <c r="B1582" s="221"/>
      <c r="C1582" s="221"/>
      <c r="D1582" s="222"/>
      <c r="E1582" s="222"/>
      <c r="F1582" s="222"/>
      <c r="G1582" s="222"/>
      <c r="H1582" s="222"/>
      <c r="I1582" s="222"/>
      <c r="J1582" s="222"/>
      <c r="K1582" s="222"/>
      <c r="L1582" s="222"/>
      <c r="M1582" s="222"/>
      <c r="N1582" s="222"/>
      <c r="R1582" s="223"/>
    </row>
    <row r="1583" spans="1:18" s="191" customFormat="1">
      <c r="A1583" s="221"/>
      <c r="B1583" s="221"/>
      <c r="C1583" s="221"/>
      <c r="D1583" s="222"/>
      <c r="E1583" s="222"/>
      <c r="F1583" s="222"/>
      <c r="G1583" s="222"/>
      <c r="H1583" s="222"/>
      <c r="I1583" s="222"/>
      <c r="J1583" s="222"/>
      <c r="K1583" s="222"/>
      <c r="L1583" s="222"/>
      <c r="M1583" s="222"/>
      <c r="N1583" s="222"/>
      <c r="R1583" s="223"/>
    </row>
    <row r="1584" spans="1:18" s="191" customFormat="1">
      <c r="A1584" s="221"/>
      <c r="B1584" s="221"/>
      <c r="C1584" s="221"/>
      <c r="D1584" s="222"/>
      <c r="E1584" s="222"/>
      <c r="F1584" s="222"/>
      <c r="G1584" s="222"/>
      <c r="H1584" s="222"/>
      <c r="I1584" s="222"/>
      <c r="J1584" s="222"/>
      <c r="K1584" s="222"/>
      <c r="L1584" s="222"/>
      <c r="M1584" s="222"/>
      <c r="N1584" s="222"/>
      <c r="R1584" s="223"/>
    </row>
    <row r="1585" spans="1:18" s="191" customFormat="1">
      <c r="A1585" s="221"/>
      <c r="B1585" s="221"/>
      <c r="C1585" s="221"/>
      <c r="D1585" s="222"/>
      <c r="E1585" s="222"/>
      <c r="F1585" s="222"/>
      <c r="G1585" s="222"/>
      <c r="H1585" s="222"/>
      <c r="I1585" s="222"/>
      <c r="J1585" s="222"/>
      <c r="K1585" s="222"/>
      <c r="L1585" s="222"/>
      <c r="M1585" s="222"/>
      <c r="N1585" s="222"/>
      <c r="R1585" s="223"/>
    </row>
    <row r="1586" spans="1:18" s="191" customFormat="1">
      <c r="A1586" s="221"/>
      <c r="B1586" s="221"/>
      <c r="C1586" s="221"/>
      <c r="D1586" s="222"/>
      <c r="E1586" s="222"/>
      <c r="F1586" s="222"/>
      <c r="G1586" s="222"/>
      <c r="H1586" s="222"/>
      <c r="I1586" s="222"/>
      <c r="J1586" s="222"/>
      <c r="K1586" s="222"/>
      <c r="L1586" s="222"/>
      <c r="M1586" s="222"/>
      <c r="N1586" s="222"/>
      <c r="R1586" s="223"/>
    </row>
    <row r="1587" spans="1:18" s="191" customFormat="1">
      <c r="A1587" s="221"/>
      <c r="B1587" s="221"/>
      <c r="C1587" s="221"/>
      <c r="D1587" s="222"/>
      <c r="E1587" s="222"/>
      <c r="F1587" s="222"/>
      <c r="G1587" s="222"/>
      <c r="H1587" s="222"/>
      <c r="I1587" s="222"/>
      <c r="J1587" s="222"/>
      <c r="K1587" s="222"/>
      <c r="L1587" s="222"/>
      <c r="M1587" s="222"/>
      <c r="N1587" s="222"/>
      <c r="R1587" s="223"/>
    </row>
    <row r="1588" spans="1:18" s="191" customFormat="1">
      <c r="A1588" s="221"/>
      <c r="B1588" s="221"/>
      <c r="C1588" s="221"/>
      <c r="D1588" s="222"/>
      <c r="E1588" s="222"/>
      <c r="F1588" s="222"/>
      <c r="G1588" s="222"/>
      <c r="H1588" s="222"/>
      <c r="I1588" s="222"/>
      <c r="J1588" s="222"/>
      <c r="K1588" s="222"/>
      <c r="L1588" s="222"/>
      <c r="M1588" s="222"/>
      <c r="N1588" s="222"/>
      <c r="R1588" s="223"/>
    </row>
    <row r="1589" spans="1:18" s="191" customFormat="1">
      <c r="A1589" s="221"/>
      <c r="B1589" s="221"/>
      <c r="C1589" s="221"/>
      <c r="D1589" s="222"/>
      <c r="E1589" s="222"/>
      <c r="F1589" s="222"/>
      <c r="G1589" s="222"/>
      <c r="H1589" s="222"/>
      <c r="I1589" s="222"/>
      <c r="J1589" s="222"/>
      <c r="K1589" s="222"/>
      <c r="L1589" s="222"/>
      <c r="M1589" s="222"/>
      <c r="N1589" s="222"/>
      <c r="R1589" s="223"/>
    </row>
    <row r="1590" spans="1:18" s="191" customFormat="1">
      <c r="A1590" s="221"/>
      <c r="B1590" s="221"/>
      <c r="C1590" s="221"/>
      <c r="D1590" s="222"/>
      <c r="E1590" s="222"/>
      <c r="F1590" s="222"/>
      <c r="G1590" s="222"/>
      <c r="H1590" s="222"/>
      <c r="I1590" s="222"/>
      <c r="J1590" s="222"/>
      <c r="K1590" s="222"/>
      <c r="L1590" s="222"/>
      <c r="M1590" s="222"/>
      <c r="N1590" s="222"/>
      <c r="R1590" s="223"/>
    </row>
    <row r="1591" spans="1:18" s="191" customFormat="1">
      <c r="A1591" s="221"/>
      <c r="B1591" s="221"/>
      <c r="C1591" s="221"/>
      <c r="D1591" s="222"/>
      <c r="E1591" s="222"/>
      <c r="F1591" s="222"/>
      <c r="G1591" s="222"/>
      <c r="H1591" s="222"/>
      <c r="I1591" s="222"/>
      <c r="J1591" s="222"/>
      <c r="K1591" s="222"/>
      <c r="L1591" s="222"/>
      <c r="M1591" s="222"/>
      <c r="N1591" s="222"/>
      <c r="R1591" s="223"/>
    </row>
    <row r="1592" spans="1:18" s="191" customFormat="1">
      <c r="A1592" s="221"/>
      <c r="B1592" s="221"/>
      <c r="C1592" s="221"/>
      <c r="D1592" s="222"/>
      <c r="E1592" s="222"/>
      <c r="F1592" s="222"/>
      <c r="G1592" s="222"/>
      <c r="H1592" s="222"/>
      <c r="I1592" s="222"/>
      <c r="J1592" s="222"/>
      <c r="K1592" s="222"/>
      <c r="L1592" s="222"/>
      <c r="M1592" s="222"/>
      <c r="N1592" s="222"/>
      <c r="R1592" s="223"/>
    </row>
    <row r="1593" spans="1:18" s="191" customFormat="1">
      <c r="A1593" s="221"/>
      <c r="B1593" s="221"/>
      <c r="C1593" s="221"/>
      <c r="D1593" s="222"/>
      <c r="E1593" s="222"/>
      <c r="F1593" s="222"/>
      <c r="G1593" s="222"/>
      <c r="H1593" s="222"/>
      <c r="I1593" s="222"/>
      <c r="J1593" s="222"/>
      <c r="K1593" s="222"/>
      <c r="L1593" s="222"/>
      <c r="M1593" s="222"/>
      <c r="N1593" s="222"/>
      <c r="R1593" s="223"/>
    </row>
    <row r="1594" spans="1:18" s="191" customFormat="1">
      <c r="A1594" s="221"/>
      <c r="B1594" s="221"/>
      <c r="C1594" s="221"/>
      <c r="D1594" s="222"/>
      <c r="E1594" s="222"/>
      <c r="F1594" s="222"/>
      <c r="G1594" s="222"/>
      <c r="H1594" s="222"/>
      <c r="I1594" s="222"/>
      <c r="J1594" s="222"/>
      <c r="K1594" s="222"/>
      <c r="L1594" s="222"/>
      <c r="M1594" s="222"/>
      <c r="N1594" s="222"/>
      <c r="R1594" s="223"/>
    </row>
    <row r="1595" spans="1:18" s="191" customFormat="1">
      <c r="A1595" s="221"/>
      <c r="B1595" s="221"/>
      <c r="C1595" s="221"/>
      <c r="D1595" s="222"/>
      <c r="E1595" s="222"/>
      <c r="F1595" s="222"/>
      <c r="G1595" s="222"/>
      <c r="H1595" s="222"/>
      <c r="I1595" s="222"/>
      <c r="J1595" s="222"/>
      <c r="K1595" s="222"/>
      <c r="L1595" s="222"/>
      <c r="M1595" s="222"/>
      <c r="N1595" s="222"/>
      <c r="R1595" s="223"/>
    </row>
    <row r="1596" spans="1:18" s="191" customFormat="1">
      <c r="A1596" s="221"/>
      <c r="B1596" s="221"/>
      <c r="C1596" s="221"/>
      <c r="D1596" s="222"/>
      <c r="E1596" s="222"/>
      <c r="F1596" s="222"/>
      <c r="G1596" s="222"/>
      <c r="H1596" s="222"/>
      <c r="I1596" s="222"/>
      <c r="J1596" s="222"/>
      <c r="K1596" s="222"/>
      <c r="L1596" s="222"/>
      <c r="M1596" s="222"/>
      <c r="N1596" s="222"/>
      <c r="R1596" s="223"/>
    </row>
    <row r="1597" spans="1:18" s="191" customFormat="1">
      <c r="A1597" s="221"/>
      <c r="B1597" s="221"/>
      <c r="C1597" s="221"/>
      <c r="D1597" s="222"/>
      <c r="E1597" s="222"/>
      <c r="F1597" s="222"/>
      <c r="G1597" s="222"/>
      <c r="H1597" s="222"/>
      <c r="I1597" s="222"/>
      <c r="J1597" s="222"/>
      <c r="K1597" s="222"/>
      <c r="L1597" s="222"/>
      <c r="M1597" s="222"/>
      <c r="N1597" s="222"/>
      <c r="R1597" s="223"/>
    </row>
    <row r="1598" spans="1:18" s="191" customFormat="1">
      <c r="A1598" s="221"/>
      <c r="B1598" s="221"/>
      <c r="C1598" s="221"/>
      <c r="D1598" s="222"/>
      <c r="E1598" s="222"/>
      <c r="F1598" s="222"/>
      <c r="G1598" s="222"/>
      <c r="H1598" s="222"/>
      <c r="I1598" s="222"/>
      <c r="J1598" s="222"/>
      <c r="K1598" s="222"/>
      <c r="L1598" s="222"/>
      <c r="M1598" s="222"/>
      <c r="N1598" s="222"/>
      <c r="R1598" s="223"/>
    </row>
    <row r="1599" spans="1:18" s="191" customFormat="1">
      <c r="A1599" s="221"/>
      <c r="B1599" s="221"/>
      <c r="C1599" s="221"/>
      <c r="D1599" s="222"/>
      <c r="E1599" s="222"/>
      <c r="F1599" s="222"/>
      <c r="G1599" s="222"/>
      <c r="H1599" s="222"/>
      <c r="I1599" s="222"/>
      <c r="J1599" s="222"/>
      <c r="K1599" s="222"/>
      <c r="L1599" s="222"/>
      <c r="M1599" s="222"/>
      <c r="N1599" s="222"/>
      <c r="R1599" s="223"/>
    </row>
    <row r="1600" spans="1:18" s="191" customFormat="1">
      <c r="A1600" s="221"/>
      <c r="B1600" s="221"/>
      <c r="C1600" s="221"/>
      <c r="D1600" s="222"/>
      <c r="E1600" s="222"/>
      <c r="F1600" s="222"/>
      <c r="G1600" s="222"/>
      <c r="H1600" s="222"/>
      <c r="I1600" s="222"/>
      <c r="J1600" s="222"/>
      <c r="K1600" s="222"/>
      <c r="L1600" s="222"/>
      <c r="M1600" s="222"/>
      <c r="N1600" s="222"/>
      <c r="R1600" s="223"/>
    </row>
    <row r="1601" spans="1:18" s="191" customFormat="1">
      <c r="A1601" s="221"/>
      <c r="B1601" s="221"/>
      <c r="C1601" s="221"/>
      <c r="D1601" s="222"/>
      <c r="E1601" s="222"/>
      <c r="F1601" s="222"/>
      <c r="G1601" s="222"/>
      <c r="H1601" s="222"/>
      <c r="I1601" s="222"/>
      <c r="J1601" s="222"/>
      <c r="K1601" s="222"/>
      <c r="L1601" s="222"/>
      <c r="M1601" s="222"/>
      <c r="N1601" s="222"/>
      <c r="R1601" s="223"/>
    </row>
    <row r="1602" spans="1:18" s="191" customFormat="1">
      <c r="A1602" s="221"/>
      <c r="B1602" s="221"/>
      <c r="C1602" s="221"/>
      <c r="D1602" s="222"/>
      <c r="E1602" s="222"/>
      <c r="F1602" s="222"/>
      <c r="G1602" s="222"/>
      <c r="H1602" s="222"/>
      <c r="I1602" s="222"/>
      <c r="J1602" s="222"/>
      <c r="K1602" s="222"/>
      <c r="L1602" s="222"/>
      <c r="M1602" s="222"/>
      <c r="N1602" s="222"/>
      <c r="R1602" s="223"/>
    </row>
    <row r="1603" spans="1:18" s="191" customFormat="1">
      <c r="A1603" s="221"/>
      <c r="B1603" s="221"/>
      <c r="C1603" s="221"/>
      <c r="D1603" s="222"/>
      <c r="E1603" s="222"/>
      <c r="F1603" s="222"/>
      <c r="G1603" s="222"/>
      <c r="H1603" s="222"/>
      <c r="I1603" s="222"/>
      <c r="J1603" s="222"/>
      <c r="K1603" s="222"/>
      <c r="L1603" s="222"/>
      <c r="M1603" s="222"/>
      <c r="N1603" s="222"/>
      <c r="R1603" s="223"/>
    </row>
    <row r="1604" spans="1:18" s="191" customFormat="1">
      <c r="A1604" s="221"/>
      <c r="B1604" s="221"/>
      <c r="C1604" s="221"/>
      <c r="D1604" s="222"/>
      <c r="E1604" s="222"/>
      <c r="F1604" s="222"/>
      <c r="G1604" s="222"/>
      <c r="H1604" s="222"/>
      <c r="I1604" s="222"/>
      <c r="J1604" s="222"/>
      <c r="K1604" s="222"/>
      <c r="L1604" s="222"/>
      <c r="M1604" s="222"/>
      <c r="N1604" s="222"/>
      <c r="R1604" s="223"/>
    </row>
    <row r="1605" spans="1:18" s="191" customFormat="1">
      <c r="A1605" s="221"/>
      <c r="B1605" s="221"/>
      <c r="C1605" s="221"/>
      <c r="D1605" s="222"/>
      <c r="E1605" s="222"/>
      <c r="F1605" s="222"/>
      <c r="G1605" s="222"/>
      <c r="H1605" s="222"/>
      <c r="I1605" s="222"/>
      <c r="J1605" s="222"/>
      <c r="K1605" s="222"/>
      <c r="L1605" s="222"/>
      <c r="M1605" s="222"/>
      <c r="N1605" s="222"/>
      <c r="R1605" s="223"/>
    </row>
    <row r="1606" spans="1:18" s="191" customFormat="1">
      <c r="A1606" s="221"/>
      <c r="B1606" s="221"/>
      <c r="C1606" s="221"/>
      <c r="D1606" s="222"/>
      <c r="E1606" s="222"/>
      <c r="F1606" s="222"/>
      <c r="G1606" s="222"/>
      <c r="H1606" s="222"/>
      <c r="I1606" s="222"/>
      <c r="J1606" s="222"/>
      <c r="K1606" s="222"/>
      <c r="L1606" s="222"/>
      <c r="M1606" s="222"/>
      <c r="N1606" s="222"/>
      <c r="R1606" s="223"/>
    </row>
    <row r="1607" spans="1:18" s="191" customFormat="1">
      <c r="A1607" s="221"/>
      <c r="B1607" s="221"/>
      <c r="C1607" s="221"/>
      <c r="D1607" s="222"/>
      <c r="E1607" s="222"/>
      <c r="F1607" s="222"/>
      <c r="G1607" s="222"/>
      <c r="H1607" s="222"/>
      <c r="I1607" s="222"/>
      <c r="J1607" s="222"/>
      <c r="K1607" s="222"/>
      <c r="L1607" s="222"/>
      <c r="M1607" s="222"/>
      <c r="N1607" s="222"/>
      <c r="R1607" s="223"/>
    </row>
    <row r="1608" spans="1:18" s="191" customFormat="1">
      <c r="A1608" s="221"/>
      <c r="B1608" s="221"/>
      <c r="C1608" s="221"/>
      <c r="D1608" s="222"/>
      <c r="E1608" s="222"/>
      <c r="F1608" s="222"/>
      <c r="G1608" s="222"/>
      <c r="H1608" s="222"/>
      <c r="I1608" s="222"/>
      <c r="J1608" s="222"/>
      <c r="K1608" s="222"/>
      <c r="L1608" s="222"/>
      <c r="M1608" s="222"/>
      <c r="N1608" s="222"/>
      <c r="R1608" s="223"/>
    </row>
    <row r="1609" spans="1:18" s="191" customFormat="1">
      <c r="A1609" s="221"/>
      <c r="B1609" s="221"/>
      <c r="C1609" s="221"/>
      <c r="D1609" s="222"/>
      <c r="E1609" s="222"/>
      <c r="F1609" s="222"/>
      <c r="G1609" s="222"/>
      <c r="H1609" s="222"/>
      <c r="I1609" s="222"/>
      <c r="J1609" s="222"/>
      <c r="K1609" s="222"/>
      <c r="L1609" s="222"/>
      <c r="M1609" s="222"/>
      <c r="N1609" s="222"/>
      <c r="R1609" s="223"/>
    </row>
    <row r="1610" spans="1:18" s="191" customFormat="1">
      <c r="A1610" s="221"/>
      <c r="B1610" s="221"/>
      <c r="C1610" s="221"/>
      <c r="D1610" s="222"/>
      <c r="E1610" s="222"/>
      <c r="F1610" s="222"/>
      <c r="G1610" s="222"/>
      <c r="H1610" s="222"/>
      <c r="I1610" s="222"/>
      <c r="J1610" s="222"/>
      <c r="K1610" s="222"/>
      <c r="L1610" s="222"/>
      <c r="M1610" s="222"/>
      <c r="N1610" s="222"/>
      <c r="R1610" s="223"/>
    </row>
    <row r="1611" spans="1:18" s="191" customFormat="1">
      <c r="A1611" s="221"/>
      <c r="B1611" s="221"/>
      <c r="C1611" s="221"/>
      <c r="D1611" s="222"/>
      <c r="E1611" s="222"/>
      <c r="F1611" s="222"/>
      <c r="G1611" s="222"/>
      <c r="H1611" s="222"/>
      <c r="I1611" s="222"/>
      <c r="J1611" s="222"/>
      <c r="K1611" s="222"/>
      <c r="L1611" s="222"/>
      <c r="M1611" s="222"/>
      <c r="N1611" s="222"/>
      <c r="R1611" s="223"/>
    </row>
    <row r="1612" spans="1:18" s="191" customFormat="1">
      <c r="A1612" s="221"/>
      <c r="B1612" s="221"/>
      <c r="C1612" s="221"/>
      <c r="D1612" s="222"/>
      <c r="E1612" s="222"/>
      <c r="F1612" s="222"/>
      <c r="G1612" s="222"/>
      <c r="H1612" s="222"/>
      <c r="I1612" s="222"/>
      <c r="J1612" s="222"/>
      <c r="K1612" s="222"/>
      <c r="L1612" s="222"/>
      <c r="M1612" s="222"/>
      <c r="N1612" s="222"/>
      <c r="R1612" s="223"/>
    </row>
    <row r="1613" spans="1:18" s="191" customFormat="1">
      <c r="A1613" s="221"/>
      <c r="B1613" s="221"/>
      <c r="C1613" s="221"/>
      <c r="D1613" s="222"/>
      <c r="E1613" s="222"/>
      <c r="F1613" s="222"/>
      <c r="G1613" s="222"/>
      <c r="H1613" s="222"/>
      <c r="I1613" s="222"/>
      <c r="J1613" s="222"/>
      <c r="K1613" s="222"/>
      <c r="L1613" s="222"/>
      <c r="M1613" s="222"/>
      <c r="N1613" s="222"/>
      <c r="R1613" s="223"/>
    </row>
    <row r="1614" spans="1:18" s="191" customFormat="1">
      <c r="A1614" s="221"/>
      <c r="B1614" s="221"/>
      <c r="C1614" s="221"/>
      <c r="D1614" s="222"/>
      <c r="E1614" s="222"/>
      <c r="F1614" s="222"/>
      <c r="G1614" s="222"/>
      <c r="H1614" s="222"/>
      <c r="I1614" s="222"/>
      <c r="J1614" s="222"/>
      <c r="K1614" s="222"/>
      <c r="L1614" s="222"/>
      <c r="M1614" s="222"/>
      <c r="N1614" s="222"/>
      <c r="R1614" s="223"/>
    </row>
    <row r="1615" spans="1:18" s="191" customFormat="1">
      <c r="A1615" s="221"/>
      <c r="B1615" s="221"/>
      <c r="C1615" s="221"/>
      <c r="D1615" s="222"/>
      <c r="E1615" s="222"/>
      <c r="F1615" s="222"/>
      <c r="G1615" s="222"/>
      <c r="H1615" s="222"/>
      <c r="I1615" s="222"/>
      <c r="J1615" s="222"/>
      <c r="K1615" s="222"/>
      <c r="L1615" s="222"/>
      <c r="M1615" s="222"/>
      <c r="N1615" s="222"/>
      <c r="R1615" s="223"/>
    </row>
    <row r="1616" spans="1:18" s="191" customFormat="1">
      <c r="A1616" s="221"/>
      <c r="B1616" s="221"/>
      <c r="C1616" s="221"/>
      <c r="D1616" s="222"/>
      <c r="E1616" s="222"/>
      <c r="F1616" s="222"/>
      <c r="G1616" s="222"/>
      <c r="H1616" s="222"/>
      <c r="I1616" s="222"/>
      <c r="J1616" s="222"/>
      <c r="K1616" s="222"/>
      <c r="L1616" s="222"/>
      <c r="M1616" s="222"/>
      <c r="N1616" s="222"/>
      <c r="R1616" s="223"/>
    </row>
    <row r="1617" spans="1:18" s="191" customFormat="1">
      <c r="A1617" s="221"/>
      <c r="B1617" s="221"/>
      <c r="C1617" s="221"/>
      <c r="D1617" s="222"/>
      <c r="E1617" s="222"/>
      <c r="F1617" s="222"/>
      <c r="G1617" s="222"/>
      <c r="H1617" s="222"/>
      <c r="I1617" s="222"/>
      <c r="J1617" s="222"/>
      <c r="K1617" s="222"/>
      <c r="L1617" s="222"/>
      <c r="M1617" s="222"/>
      <c r="N1617" s="222"/>
      <c r="R1617" s="223"/>
    </row>
    <row r="1618" spans="1:18" s="191" customFormat="1">
      <c r="A1618" s="221"/>
      <c r="B1618" s="221"/>
      <c r="C1618" s="221"/>
      <c r="D1618" s="222"/>
      <c r="E1618" s="222"/>
      <c r="F1618" s="222"/>
      <c r="G1618" s="222"/>
      <c r="H1618" s="222"/>
      <c r="I1618" s="222"/>
      <c r="J1618" s="222"/>
      <c r="K1618" s="222"/>
      <c r="L1618" s="222"/>
      <c r="M1618" s="222"/>
      <c r="N1618" s="222"/>
      <c r="R1618" s="223"/>
    </row>
    <row r="1619" spans="1:18" s="191" customFormat="1">
      <c r="A1619" s="221"/>
      <c r="B1619" s="221"/>
      <c r="C1619" s="221"/>
      <c r="D1619" s="222"/>
      <c r="E1619" s="222"/>
      <c r="F1619" s="222"/>
      <c r="G1619" s="222"/>
      <c r="H1619" s="222"/>
      <c r="I1619" s="222"/>
      <c r="J1619" s="222"/>
      <c r="K1619" s="222"/>
      <c r="L1619" s="222"/>
      <c r="M1619" s="222"/>
      <c r="N1619" s="222"/>
      <c r="R1619" s="223"/>
    </row>
    <row r="1620" spans="1:18" s="191" customFormat="1">
      <c r="A1620" s="221"/>
      <c r="B1620" s="221"/>
      <c r="C1620" s="221"/>
      <c r="D1620" s="222"/>
      <c r="E1620" s="222"/>
      <c r="F1620" s="222"/>
      <c r="G1620" s="222"/>
      <c r="H1620" s="222"/>
      <c r="I1620" s="222"/>
      <c r="J1620" s="222"/>
      <c r="K1620" s="222"/>
      <c r="L1620" s="222"/>
      <c r="M1620" s="222"/>
      <c r="N1620" s="222"/>
      <c r="R1620" s="223"/>
    </row>
    <row r="1621" spans="1:18" s="191" customFormat="1">
      <c r="A1621" s="221"/>
      <c r="B1621" s="221"/>
      <c r="C1621" s="221"/>
      <c r="D1621" s="222"/>
      <c r="E1621" s="222"/>
      <c r="F1621" s="222"/>
      <c r="G1621" s="222"/>
      <c r="H1621" s="222"/>
      <c r="I1621" s="222"/>
      <c r="J1621" s="222"/>
      <c r="K1621" s="222"/>
      <c r="L1621" s="222"/>
      <c r="M1621" s="222"/>
      <c r="N1621" s="222"/>
      <c r="R1621" s="223"/>
    </row>
    <row r="1622" spans="1:18" s="191" customFormat="1">
      <c r="A1622" s="221"/>
      <c r="B1622" s="221"/>
      <c r="C1622" s="221"/>
      <c r="D1622" s="222"/>
      <c r="E1622" s="222"/>
      <c r="F1622" s="222"/>
      <c r="G1622" s="222"/>
      <c r="H1622" s="222"/>
      <c r="I1622" s="222"/>
      <c r="J1622" s="222"/>
      <c r="K1622" s="222"/>
      <c r="L1622" s="222"/>
      <c r="M1622" s="222"/>
      <c r="N1622" s="222"/>
      <c r="R1622" s="223"/>
    </row>
    <row r="1623" spans="1:18" s="191" customFormat="1">
      <c r="A1623" s="221"/>
      <c r="B1623" s="221"/>
      <c r="C1623" s="221"/>
      <c r="D1623" s="222"/>
      <c r="E1623" s="222"/>
      <c r="F1623" s="222"/>
      <c r="G1623" s="222"/>
      <c r="H1623" s="222"/>
      <c r="I1623" s="222"/>
      <c r="J1623" s="222"/>
      <c r="K1623" s="222"/>
      <c r="L1623" s="222"/>
      <c r="M1623" s="222"/>
      <c r="N1623" s="222"/>
      <c r="R1623" s="223"/>
    </row>
    <row r="1624" spans="1:18" s="191" customFormat="1">
      <c r="A1624" s="221"/>
      <c r="B1624" s="221"/>
      <c r="C1624" s="221"/>
      <c r="D1624" s="222"/>
      <c r="E1624" s="222"/>
      <c r="F1624" s="222"/>
      <c r="G1624" s="222"/>
      <c r="H1624" s="222"/>
      <c r="I1624" s="222"/>
      <c r="J1624" s="222"/>
      <c r="K1624" s="222"/>
      <c r="L1624" s="222"/>
      <c r="M1624" s="222"/>
      <c r="N1624" s="222"/>
      <c r="R1624" s="223"/>
    </row>
    <row r="1625" spans="1:18" s="191" customFormat="1">
      <c r="A1625" s="221"/>
      <c r="B1625" s="221"/>
      <c r="C1625" s="221"/>
      <c r="D1625" s="222"/>
      <c r="E1625" s="222"/>
      <c r="F1625" s="222"/>
      <c r="G1625" s="222"/>
      <c r="H1625" s="222"/>
      <c r="I1625" s="222"/>
      <c r="J1625" s="222"/>
      <c r="K1625" s="222"/>
      <c r="L1625" s="222"/>
      <c r="M1625" s="222"/>
      <c r="N1625" s="222"/>
      <c r="R1625" s="223"/>
    </row>
    <row r="1626" spans="1:18" s="191" customFormat="1">
      <c r="A1626" s="221"/>
      <c r="B1626" s="221"/>
      <c r="C1626" s="221"/>
      <c r="D1626" s="222"/>
      <c r="E1626" s="222"/>
      <c r="F1626" s="222"/>
      <c r="G1626" s="222"/>
      <c r="H1626" s="222"/>
      <c r="I1626" s="222"/>
      <c r="J1626" s="222"/>
      <c r="K1626" s="222"/>
      <c r="L1626" s="222"/>
      <c r="M1626" s="222"/>
      <c r="N1626" s="222"/>
      <c r="R1626" s="223"/>
    </row>
    <row r="1627" spans="1:18" s="191" customFormat="1">
      <c r="A1627" s="221"/>
      <c r="B1627" s="221"/>
      <c r="C1627" s="221"/>
      <c r="D1627" s="222"/>
      <c r="E1627" s="222"/>
      <c r="F1627" s="222"/>
      <c r="G1627" s="222"/>
      <c r="H1627" s="222"/>
      <c r="I1627" s="222"/>
      <c r="J1627" s="222"/>
      <c r="K1627" s="222"/>
      <c r="L1627" s="222"/>
      <c r="M1627" s="222"/>
      <c r="N1627" s="222"/>
      <c r="R1627" s="223"/>
    </row>
    <row r="1628" spans="1:18" s="191" customFormat="1">
      <c r="A1628" s="221"/>
      <c r="B1628" s="221"/>
      <c r="C1628" s="221"/>
      <c r="D1628" s="222"/>
      <c r="E1628" s="222"/>
      <c r="F1628" s="222"/>
      <c r="G1628" s="222"/>
      <c r="H1628" s="222"/>
      <c r="I1628" s="222"/>
      <c r="J1628" s="222"/>
      <c r="K1628" s="222"/>
      <c r="L1628" s="222"/>
      <c r="M1628" s="222"/>
      <c r="N1628" s="222"/>
      <c r="R1628" s="223"/>
    </row>
    <row r="1629" spans="1:18" s="191" customFormat="1">
      <c r="A1629" s="221"/>
      <c r="B1629" s="221"/>
      <c r="C1629" s="221"/>
      <c r="D1629" s="222"/>
      <c r="E1629" s="222"/>
      <c r="F1629" s="222"/>
      <c r="G1629" s="222"/>
      <c r="H1629" s="222"/>
      <c r="I1629" s="222"/>
      <c r="J1629" s="222"/>
      <c r="K1629" s="222"/>
      <c r="L1629" s="222"/>
      <c r="M1629" s="222"/>
      <c r="N1629" s="222"/>
      <c r="R1629" s="223"/>
    </row>
    <row r="1630" spans="1:18" s="191" customFormat="1">
      <c r="A1630" s="221"/>
      <c r="B1630" s="221"/>
      <c r="C1630" s="221"/>
      <c r="D1630" s="222"/>
      <c r="E1630" s="222"/>
      <c r="F1630" s="222"/>
      <c r="G1630" s="222"/>
      <c r="H1630" s="222"/>
      <c r="I1630" s="222"/>
      <c r="J1630" s="222"/>
      <c r="K1630" s="222"/>
      <c r="L1630" s="222"/>
      <c r="M1630" s="222"/>
      <c r="N1630" s="222"/>
      <c r="R1630" s="223"/>
    </row>
    <row r="1631" spans="1:18" s="191" customFormat="1">
      <c r="A1631" s="221"/>
      <c r="B1631" s="221"/>
      <c r="C1631" s="221"/>
      <c r="D1631" s="222"/>
      <c r="E1631" s="222"/>
      <c r="F1631" s="222"/>
      <c r="G1631" s="222"/>
      <c r="H1631" s="222"/>
      <c r="I1631" s="222"/>
      <c r="J1631" s="222"/>
      <c r="K1631" s="222"/>
      <c r="L1631" s="222"/>
      <c r="M1631" s="222"/>
      <c r="N1631" s="222"/>
      <c r="R1631" s="223"/>
    </row>
    <row r="1632" spans="1:18" s="191" customFormat="1">
      <c r="A1632" s="221"/>
      <c r="B1632" s="221"/>
      <c r="C1632" s="221"/>
      <c r="D1632" s="222"/>
      <c r="E1632" s="222"/>
      <c r="F1632" s="222"/>
      <c r="G1632" s="222"/>
      <c r="H1632" s="222"/>
      <c r="I1632" s="222"/>
      <c r="J1632" s="222"/>
      <c r="K1632" s="222"/>
      <c r="L1632" s="222"/>
      <c r="M1632" s="222"/>
      <c r="N1632" s="222"/>
      <c r="R1632" s="223"/>
    </row>
    <row r="1633" spans="1:18" s="191" customFormat="1">
      <c r="A1633" s="221"/>
      <c r="B1633" s="221"/>
      <c r="C1633" s="221"/>
      <c r="D1633" s="222"/>
      <c r="E1633" s="222"/>
      <c r="F1633" s="222"/>
      <c r="G1633" s="222"/>
      <c r="H1633" s="222"/>
      <c r="I1633" s="222"/>
      <c r="J1633" s="222"/>
      <c r="K1633" s="222"/>
      <c r="L1633" s="222"/>
      <c r="M1633" s="222"/>
      <c r="N1633" s="222"/>
      <c r="R1633" s="223"/>
    </row>
    <row r="1634" spans="1:18" s="191" customFormat="1">
      <c r="A1634" s="221"/>
      <c r="B1634" s="221"/>
      <c r="C1634" s="221"/>
      <c r="D1634" s="222"/>
      <c r="E1634" s="222"/>
      <c r="F1634" s="222"/>
      <c r="G1634" s="222"/>
      <c r="H1634" s="222"/>
      <c r="I1634" s="222"/>
      <c r="J1634" s="222"/>
      <c r="K1634" s="222"/>
      <c r="L1634" s="222"/>
      <c r="M1634" s="222"/>
      <c r="N1634" s="222"/>
      <c r="R1634" s="223"/>
    </row>
    <row r="1635" spans="1:18" s="191" customFormat="1">
      <c r="A1635" s="221"/>
      <c r="B1635" s="221"/>
      <c r="C1635" s="221"/>
      <c r="D1635" s="222"/>
      <c r="E1635" s="222"/>
      <c r="F1635" s="222"/>
      <c r="G1635" s="222"/>
      <c r="H1635" s="222"/>
      <c r="I1635" s="222"/>
      <c r="J1635" s="222"/>
      <c r="K1635" s="222"/>
      <c r="L1635" s="222"/>
      <c r="M1635" s="222"/>
      <c r="N1635" s="222"/>
      <c r="R1635" s="223"/>
    </row>
    <row r="1636" spans="1:18" s="191" customFormat="1">
      <c r="A1636" s="221"/>
      <c r="B1636" s="221"/>
      <c r="C1636" s="221"/>
      <c r="D1636" s="222"/>
      <c r="E1636" s="222"/>
      <c r="F1636" s="222"/>
      <c r="G1636" s="222"/>
      <c r="H1636" s="222"/>
      <c r="I1636" s="222"/>
      <c r="J1636" s="222"/>
      <c r="K1636" s="222"/>
      <c r="L1636" s="222"/>
      <c r="M1636" s="222"/>
      <c r="N1636" s="222"/>
      <c r="R1636" s="223"/>
    </row>
    <row r="1637" spans="1:18" s="191" customFormat="1">
      <c r="A1637" s="221"/>
      <c r="B1637" s="221"/>
      <c r="C1637" s="221"/>
      <c r="D1637" s="222"/>
      <c r="E1637" s="222"/>
      <c r="F1637" s="222"/>
      <c r="G1637" s="222"/>
      <c r="H1637" s="222"/>
      <c r="I1637" s="222"/>
      <c r="J1637" s="222"/>
      <c r="K1637" s="222"/>
      <c r="L1637" s="222"/>
      <c r="M1637" s="222"/>
      <c r="N1637" s="222"/>
      <c r="R1637" s="223"/>
    </row>
    <row r="1638" spans="1:18" s="191" customFormat="1">
      <c r="A1638" s="221"/>
      <c r="B1638" s="221"/>
      <c r="C1638" s="221"/>
      <c r="D1638" s="222"/>
      <c r="E1638" s="222"/>
      <c r="F1638" s="222"/>
      <c r="G1638" s="222"/>
      <c r="H1638" s="222"/>
      <c r="I1638" s="222"/>
      <c r="J1638" s="222"/>
      <c r="K1638" s="222"/>
      <c r="L1638" s="222"/>
      <c r="M1638" s="222"/>
      <c r="N1638" s="222"/>
      <c r="R1638" s="223"/>
    </row>
    <row r="1639" spans="1:18" s="191" customFormat="1">
      <c r="A1639" s="221"/>
      <c r="B1639" s="221"/>
      <c r="C1639" s="221"/>
      <c r="D1639" s="222"/>
      <c r="E1639" s="222"/>
      <c r="F1639" s="222"/>
      <c r="G1639" s="222"/>
      <c r="H1639" s="222"/>
      <c r="I1639" s="222"/>
      <c r="J1639" s="222"/>
      <c r="K1639" s="222"/>
      <c r="L1639" s="222"/>
      <c r="M1639" s="222"/>
      <c r="N1639" s="222"/>
      <c r="R1639" s="223"/>
    </row>
    <row r="1640" spans="1:18" s="191" customFormat="1">
      <c r="A1640" s="221"/>
      <c r="B1640" s="221"/>
      <c r="C1640" s="221"/>
      <c r="D1640" s="222"/>
      <c r="E1640" s="222"/>
      <c r="F1640" s="222"/>
      <c r="G1640" s="222"/>
      <c r="H1640" s="222"/>
      <c r="I1640" s="222"/>
      <c r="J1640" s="222"/>
      <c r="K1640" s="222"/>
      <c r="L1640" s="222"/>
      <c r="M1640" s="222"/>
      <c r="N1640" s="222"/>
      <c r="R1640" s="223"/>
    </row>
    <row r="1641" spans="1:18" s="191" customFormat="1">
      <c r="A1641" s="221"/>
      <c r="B1641" s="221"/>
      <c r="C1641" s="221"/>
      <c r="D1641" s="222"/>
      <c r="E1641" s="222"/>
      <c r="F1641" s="222"/>
      <c r="G1641" s="222"/>
      <c r="H1641" s="222"/>
      <c r="I1641" s="222"/>
      <c r="J1641" s="222"/>
      <c r="K1641" s="222"/>
      <c r="L1641" s="222"/>
      <c r="M1641" s="222"/>
      <c r="N1641" s="222"/>
      <c r="R1641" s="223"/>
    </row>
    <row r="1642" spans="1:18" s="191" customFormat="1">
      <c r="A1642" s="221"/>
      <c r="B1642" s="221"/>
      <c r="C1642" s="221"/>
      <c r="D1642" s="222"/>
      <c r="E1642" s="222"/>
      <c r="F1642" s="222"/>
      <c r="G1642" s="222"/>
      <c r="H1642" s="222"/>
      <c r="I1642" s="222"/>
      <c r="J1642" s="222"/>
      <c r="K1642" s="222"/>
      <c r="L1642" s="222"/>
      <c r="M1642" s="222"/>
      <c r="N1642" s="222"/>
      <c r="R1642" s="223"/>
    </row>
    <row r="1643" spans="1:18" s="191" customFormat="1">
      <c r="A1643" s="221"/>
      <c r="B1643" s="221"/>
      <c r="C1643" s="221"/>
      <c r="D1643" s="222"/>
      <c r="E1643" s="222"/>
      <c r="F1643" s="222"/>
      <c r="G1643" s="222"/>
      <c r="H1643" s="222"/>
      <c r="I1643" s="222"/>
      <c r="J1643" s="222"/>
      <c r="K1643" s="222"/>
      <c r="L1643" s="222"/>
      <c r="M1643" s="222"/>
      <c r="N1643" s="222"/>
      <c r="R1643" s="223"/>
    </row>
    <row r="1644" spans="1:18" s="191" customFormat="1">
      <c r="A1644" s="221"/>
      <c r="B1644" s="221"/>
      <c r="C1644" s="221"/>
      <c r="D1644" s="222"/>
      <c r="E1644" s="222"/>
      <c r="F1644" s="222"/>
      <c r="G1644" s="222"/>
      <c r="H1644" s="222"/>
      <c r="I1644" s="222"/>
      <c r="J1644" s="222"/>
      <c r="K1644" s="222"/>
      <c r="L1644" s="222"/>
      <c r="M1644" s="222"/>
      <c r="N1644" s="222"/>
      <c r="R1644" s="223"/>
    </row>
    <row r="1645" spans="1:18" s="191" customFormat="1">
      <c r="A1645" s="221"/>
      <c r="B1645" s="221"/>
      <c r="C1645" s="221"/>
      <c r="D1645" s="222"/>
      <c r="E1645" s="222"/>
      <c r="F1645" s="222"/>
      <c r="G1645" s="222"/>
      <c r="H1645" s="222"/>
      <c r="I1645" s="222"/>
      <c r="J1645" s="222"/>
      <c r="K1645" s="222"/>
      <c r="L1645" s="222"/>
      <c r="M1645" s="222"/>
      <c r="N1645" s="222"/>
      <c r="R1645" s="223"/>
    </row>
    <row r="1646" spans="1:18" s="191" customFormat="1">
      <c r="A1646" s="221"/>
      <c r="B1646" s="221"/>
      <c r="C1646" s="221"/>
      <c r="D1646" s="222"/>
      <c r="E1646" s="222"/>
      <c r="F1646" s="222"/>
      <c r="G1646" s="222"/>
      <c r="H1646" s="222"/>
      <c r="I1646" s="222"/>
      <c r="J1646" s="222"/>
      <c r="K1646" s="222"/>
      <c r="L1646" s="222"/>
      <c r="M1646" s="222"/>
      <c r="N1646" s="222"/>
      <c r="R1646" s="223"/>
    </row>
    <row r="1647" spans="1:18" s="191" customFormat="1">
      <c r="A1647" s="221"/>
      <c r="B1647" s="221"/>
      <c r="C1647" s="221"/>
      <c r="D1647" s="222"/>
      <c r="E1647" s="222"/>
      <c r="F1647" s="222"/>
      <c r="G1647" s="222"/>
      <c r="H1647" s="222"/>
      <c r="I1647" s="222"/>
      <c r="J1647" s="222"/>
      <c r="K1647" s="222"/>
      <c r="L1647" s="222"/>
      <c r="M1647" s="222"/>
      <c r="N1647" s="222"/>
      <c r="R1647" s="223"/>
    </row>
    <row r="1648" spans="1:18" s="191" customFormat="1">
      <c r="A1648" s="221"/>
      <c r="B1648" s="221"/>
      <c r="C1648" s="221"/>
      <c r="D1648" s="222"/>
      <c r="E1648" s="222"/>
      <c r="F1648" s="222"/>
      <c r="G1648" s="222"/>
      <c r="H1648" s="222"/>
      <c r="I1648" s="222"/>
      <c r="J1648" s="222"/>
      <c r="K1648" s="222"/>
      <c r="L1648" s="222"/>
      <c r="M1648" s="222"/>
      <c r="N1648" s="222"/>
      <c r="R1648" s="223"/>
    </row>
    <row r="1649" spans="1:18" s="191" customFormat="1">
      <c r="A1649" s="221"/>
      <c r="B1649" s="221"/>
      <c r="C1649" s="221"/>
      <c r="D1649" s="222"/>
      <c r="E1649" s="222"/>
      <c r="F1649" s="222"/>
      <c r="G1649" s="222"/>
      <c r="H1649" s="222"/>
      <c r="I1649" s="222"/>
      <c r="J1649" s="222"/>
      <c r="K1649" s="222"/>
      <c r="L1649" s="222"/>
      <c r="M1649" s="222"/>
      <c r="N1649" s="222"/>
      <c r="R1649" s="223"/>
    </row>
    <row r="1650" spans="1:18" s="191" customFormat="1">
      <c r="A1650" s="221"/>
      <c r="B1650" s="221"/>
      <c r="C1650" s="221"/>
      <c r="D1650" s="222"/>
      <c r="E1650" s="222"/>
      <c r="F1650" s="222"/>
      <c r="G1650" s="222"/>
      <c r="H1650" s="222"/>
      <c r="I1650" s="222"/>
      <c r="J1650" s="222"/>
      <c r="K1650" s="222"/>
      <c r="L1650" s="222"/>
      <c r="M1650" s="222"/>
      <c r="N1650" s="222"/>
      <c r="R1650" s="223"/>
    </row>
    <row r="1651" spans="1:18" s="191" customFormat="1">
      <c r="A1651" s="221"/>
      <c r="B1651" s="221"/>
      <c r="C1651" s="221"/>
      <c r="D1651" s="222"/>
      <c r="E1651" s="222"/>
      <c r="F1651" s="222"/>
      <c r="G1651" s="222"/>
      <c r="H1651" s="222"/>
      <c r="I1651" s="222"/>
      <c r="J1651" s="222"/>
      <c r="K1651" s="222"/>
      <c r="L1651" s="222"/>
      <c r="M1651" s="222"/>
      <c r="N1651" s="222"/>
      <c r="R1651" s="223"/>
    </row>
    <row r="1652" spans="1:18" s="191" customFormat="1">
      <c r="A1652" s="221"/>
      <c r="B1652" s="221"/>
      <c r="C1652" s="221"/>
      <c r="D1652" s="222"/>
      <c r="E1652" s="222"/>
      <c r="F1652" s="222"/>
      <c r="G1652" s="222"/>
      <c r="H1652" s="222"/>
      <c r="I1652" s="222"/>
      <c r="J1652" s="222"/>
      <c r="K1652" s="222"/>
      <c r="L1652" s="222"/>
      <c r="M1652" s="222"/>
      <c r="N1652" s="222"/>
      <c r="R1652" s="223"/>
    </row>
    <row r="1653" spans="1:18" s="191" customFormat="1">
      <c r="A1653" s="221"/>
      <c r="B1653" s="221"/>
      <c r="C1653" s="221"/>
      <c r="D1653" s="222"/>
      <c r="E1653" s="222"/>
      <c r="F1653" s="222"/>
      <c r="G1653" s="222"/>
      <c r="H1653" s="222"/>
      <c r="I1653" s="222"/>
      <c r="J1653" s="222"/>
      <c r="K1653" s="222"/>
      <c r="L1653" s="222"/>
      <c r="M1653" s="222"/>
      <c r="N1653" s="222"/>
      <c r="R1653" s="223"/>
    </row>
    <row r="1654" spans="1:18" s="191" customFormat="1">
      <c r="A1654" s="221"/>
      <c r="B1654" s="221"/>
      <c r="C1654" s="221"/>
      <c r="D1654" s="222"/>
      <c r="E1654" s="222"/>
      <c r="F1654" s="222"/>
      <c r="G1654" s="222"/>
      <c r="H1654" s="222"/>
      <c r="I1654" s="222"/>
      <c r="J1654" s="222"/>
      <c r="K1654" s="222"/>
      <c r="L1654" s="222"/>
      <c r="M1654" s="222"/>
      <c r="N1654" s="222"/>
      <c r="R1654" s="223"/>
    </row>
    <row r="1655" spans="1:18" s="191" customFormat="1">
      <c r="A1655" s="221"/>
      <c r="B1655" s="221"/>
      <c r="C1655" s="221"/>
      <c r="D1655" s="222"/>
      <c r="E1655" s="222"/>
      <c r="F1655" s="222"/>
      <c r="G1655" s="222"/>
      <c r="H1655" s="222"/>
      <c r="I1655" s="222"/>
      <c r="J1655" s="222"/>
      <c r="K1655" s="222"/>
      <c r="L1655" s="222"/>
      <c r="M1655" s="222"/>
      <c r="N1655" s="222"/>
      <c r="R1655" s="223"/>
    </row>
    <row r="1656" spans="1:18" s="191" customFormat="1">
      <c r="A1656" s="221"/>
      <c r="B1656" s="221"/>
      <c r="C1656" s="221"/>
      <c r="D1656" s="222"/>
      <c r="E1656" s="222"/>
      <c r="F1656" s="222"/>
      <c r="G1656" s="222"/>
      <c r="H1656" s="222"/>
      <c r="I1656" s="222"/>
      <c r="J1656" s="222"/>
      <c r="K1656" s="222"/>
      <c r="L1656" s="222"/>
      <c r="M1656" s="222"/>
      <c r="N1656" s="222"/>
      <c r="R1656" s="223"/>
    </row>
    <row r="1657" spans="1:18" s="191" customFormat="1">
      <c r="A1657" s="221"/>
      <c r="B1657" s="221"/>
      <c r="C1657" s="221"/>
      <c r="D1657" s="222"/>
      <c r="E1657" s="222"/>
      <c r="F1657" s="222"/>
      <c r="G1657" s="222"/>
      <c r="H1657" s="222"/>
      <c r="I1657" s="222"/>
      <c r="J1657" s="222"/>
      <c r="K1657" s="222"/>
      <c r="L1657" s="222"/>
      <c r="M1657" s="222"/>
      <c r="N1657" s="222"/>
      <c r="R1657" s="223"/>
    </row>
    <row r="1658" spans="1:18" s="191" customFormat="1">
      <c r="A1658" s="221"/>
      <c r="B1658" s="221"/>
      <c r="C1658" s="221"/>
      <c r="D1658" s="222"/>
      <c r="E1658" s="222"/>
      <c r="F1658" s="222"/>
      <c r="G1658" s="222"/>
      <c r="H1658" s="222"/>
      <c r="I1658" s="222"/>
      <c r="J1658" s="222"/>
      <c r="K1658" s="222"/>
      <c r="L1658" s="222"/>
      <c r="M1658" s="222"/>
      <c r="N1658" s="222"/>
      <c r="R1658" s="223"/>
    </row>
    <row r="1659" spans="1:18" s="191" customFormat="1">
      <c r="A1659" s="221"/>
      <c r="B1659" s="221"/>
      <c r="C1659" s="221"/>
      <c r="D1659" s="222"/>
      <c r="E1659" s="222"/>
      <c r="F1659" s="222"/>
      <c r="G1659" s="222"/>
      <c r="H1659" s="222"/>
      <c r="I1659" s="222"/>
      <c r="J1659" s="222"/>
      <c r="K1659" s="222"/>
      <c r="L1659" s="222"/>
      <c r="M1659" s="222"/>
      <c r="N1659" s="222"/>
      <c r="R1659" s="223"/>
    </row>
    <row r="1660" spans="1:18" s="191" customFormat="1">
      <c r="A1660" s="221"/>
      <c r="B1660" s="221"/>
      <c r="C1660" s="221"/>
      <c r="D1660" s="222"/>
      <c r="E1660" s="222"/>
      <c r="F1660" s="222"/>
      <c r="G1660" s="222"/>
      <c r="H1660" s="222"/>
      <c r="I1660" s="222"/>
      <c r="J1660" s="222"/>
      <c r="K1660" s="222"/>
      <c r="L1660" s="222"/>
      <c r="M1660" s="222"/>
      <c r="N1660" s="222"/>
      <c r="R1660" s="223"/>
    </row>
    <row r="1661" spans="1:18" s="191" customFormat="1">
      <c r="A1661" s="221"/>
      <c r="B1661" s="221"/>
      <c r="C1661" s="221"/>
      <c r="D1661" s="222"/>
      <c r="E1661" s="222"/>
      <c r="F1661" s="222"/>
      <c r="G1661" s="222"/>
      <c r="H1661" s="222"/>
      <c r="I1661" s="222"/>
      <c r="J1661" s="222"/>
      <c r="K1661" s="222"/>
      <c r="L1661" s="222"/>
      <c r="M1661" s="222"/>
      <c r="N1661" s="222"/>
      <c r="R1661" s="223"/>
    </row>
    <row r="1662" spans="1:18" s="191" customFormat="1">
      <c r="A1662" s="221"/>
      <c r="B1662" s="221"/>
      <c r="C1662" s="221"/>
      <c r="D1662" s="222"/>
      <c r="E1662" s="222"/>
      <c r="F1662" s="222"/>
      <c r="G1662" s="222"/>
      <c r="H1662" s="222"/>
      <c r="I1662" s="222"/>
      <c r="J1662" s="222"/>
      <c r="K1662" s="222"/>
      <c r="L1662" s="222"/>
      <c r="M1662" s="222"/>
      <c r="N1662" s="222"/>
      <c r="R1662" s="223"/>
    </row>
    <row r="1663" spans="1:18" s="191" customFormat="1">
      <c r="A1663" s="221"/>
      <c r="B1663" s="221"/>
      <c r="C1663" s="221"/>
      <c r="D1663" s="222"/>
      <c r="E1663" s="222"/>
      <c r="F1663" s="222"/>
      <c r="G1663" s="222"/>
      <c r="H1663" s="222"/>
      <c r="I1663" s="222"/>
      <c r="J1663" s="222"/>
      <c r="K1663" s="222"/>
      <c r="L1663" s="222"/>
      <c r="M1663" s="222"/>
      <c r="N1663" s="222"/>
      <c r="R1663" s="223"/>
    </row>
    <row r="1664" spans="1:18" s="191" customFormat="1">
      <c r="A1664" s="221"/>
      <c r="B1664" s="221"/>
      <c r="C1664" s="221"/>
      <c r="D1664" s="222"/>
      <c r="E1664" s="222"/>
      <c r="F1664" s="222"/>
      <c r="G1664" s="222"/>
      <c r="H1664" s="222"/>
      <c r="I1664" s="222"/>
      <c r="J1664" s="222"/>
      <c r="K1664" s="222"/>
      <c r="L1664" s="222"/>
      <c r="M1664" s="222"/>
      <c r="N1664" s="222"/>
      <c r="R1664" s="223"/>
    </row>
    <row r="1665" spans="1:18" s="191" customFormat="1">
      <c r="A1665" s="221"/>
      <c r="B1665" s="221"/>
      <c r="C1665" s="221"/>
      <c r="D1665" s="222"/>
      <c r="E1665" s="222"/>
      <c r="F1665" s="222"/>
      <c r="G1665" s="222"/>
      <c r="H1665" s="222"/>
      <c r="I1665" s="222"/>
      <c r="J1665" s="222"/>
      <c r="K1665" s="222"/>
      <c r="L1665" s="222"/>
      <c r="M1665" s="222"/>
      <c r="N1665" s="222"/>
      <c r="R1665" s="223"/>
    </row>
    <row r="1666" spans="1:18" s="191" customFormat="1">
      <c r="A1666" s="221"/>
      <c r="B1666" s="221"/>
      <c r="C1666" s="221"/>
      <c r="D1666" s="222"/>
      <c r="E1666" s="222"/>
      <c r="F1666" s="222"/>
      <c r="G1666" s="222"/>
      <c r="H1666" s="222"/>
      <c r="I1666" s="222"/>
      <c r="J1666" s="222"/>
      <c r="K1666" s="222"/>
      <c r="L1666" s="222"/>
      <c r="M1666" s="222"/>
      <c r="N1666" s="222"/>
      <c r="R1666" s="223"/>
    </row>
    <row r="1667" spans="1:18" s="191" customFormat="1">
      <c r="A1667" s="221"/>
      <c r="B1667" s="221"/>
      <c r="C1667" s="221"/>
      <c r="D1667" s="222"/>
      <c r="E1667" s="222"/>
      <c r="F1667" s="222"/>
      <c r="G1667" s="222"/>
      <c r="H1667" s="222"/>
      <c r="I1667" s="222"/>
      <c r="J1667" s="222"/>
      <c r="K1667" s="222"/>
      <c r="L1667" s="222"/>
      <c r="M1667" s="222"/>
      <c r="N1667" s="222"/>
      <c r="R1667" s="223"/>
    </row>
    <row r="1668" spans="1:18" s="191" customFormat="1">
      <c r="A1668" s="221"/>
      <c r="B1668" s="221"/>
      <c r="C1668" s="221"/>
      <c r="D1668" s="222"/>
      <c r="E1668" s="222"/>
      <c r="F1668" s="222"/>
      <c r="G1668" s="222"/>
      <c r="H1668" s="222"/>
      <c r="I1668" s="222"/>
      <c r="J1668" s="222"/>
      <c r="K1668" s="222"/>
      <c r="L1668" s="222"/>
      <c r="M1668" s="222"/>
      <c r="N1668" s="222"/>
      <c r="R1668" s="223"/>
    </row>
    <row r="1669" spans="1:18" s="191" customFormat="1">
      <c r="A1669" s="221"/>
      <c r="B1669" s="221"/>
      <c r="C1669" s="221"/>
      <c r="D1669" s="222"/>
      <c r="E1669" s="222"/>
      <c r="F1669" s="222"/>
      <c r="G1669" s="222"/>
      <c r="H1669" s="222"/>
      <c r="I1669" s="222"/>
      <c r="J1669" s="222"/>
      <c r="K1669" s="222"/>
      <c r="L1669" s="222"/>
      <c r="M1669" s="222"/>
      <c r="N1669" s="222"/>
      <c r="R1669" s="223"/>
    </row>
    <row r="1670" spans="1:18" s="191" customFormat="1">
      <c r="A1670" s="221"/>
      <c r="B1670" s="221"/>
      <c r="C1670" s="221"/>
      <c r="D1670" s="222"/>
      <c r="E1670" s="222"/>
      <c r="F1670" s="222"/>
      <c r="G1670" s="222"/>
      <c r="H1670" s="222"/>
      <c r="I1670" s="222"/>
      <c r="J1670" s="222"/>
      <c r="K1670" s="222"/>
      <c r="L1670" s="222"/>
      <c r="M1670" s="222"/>
      <c r="N1670" s="222"/>
      <c r="R1670" s="223"/>
    </row>
    <row r="1671" spans="1:18" s="191" customFormat="1">
      <c r="A1671" s="221"/>
      <c r="B1671" s="221"/>
      <c r="C1671" s="221"/>
      <c r="D1671" s="222"/>
      <c r="E1671" s="222"/>
      <c r="F1671" s="222"/>
      <c r="G1671" s="222"/>
      <c r="H1671" s="222"/>
      <c r="I1671" s="222"/>
      <c r="J1671" s="222"/>
      <c r="K1671" s="222"/>
      <c r="L1671" s="222"/>
      <c r="M1671" s="222"/>
      <c r="N1671" s="222"/>
      <c r="R1671" s="223"/>
    </row>
    <row r="1672" spans="1:18" s="191" customFormat="1">
      <c r="A1672" s="221"/>
      <c r="B1672" s="221"/>
      <c r="C1672" s="221"/>
      <c r="D1672" s="222"/>
      <c r="E1672" s="222"/>
      <c r="F1672" s="222"/>
      <c r="G1672" s="222"/>
      <c r="H1672" s="222"/>
      <c r="I1672" s="222"/>
      <c r="J1672" s="222"/>
      <c r="K1672" s="222"/>
      <c r="L1672" s="222"/>
      <c r="M1672" s="222"/>
      <c r="N1672" s="222"/>
      <c r="R1672" s="223"/>
    </row>
    <row r="1673" spans="1:18" s="191" customFormat="1">
      <c r="A1673" s="221"/>
      <c r="B1673" s="221"/>
      <c r="C1673" s="221"/>
      <c r="D1673" s="222"/>
      <c r="E1673" s="222"/>
      <c r="F1673" s="222"/>
      <c r="G1673" s="222"/>
      <c r="H1673" s="222"/>
      <c r="I1673" s="222"/>
      <c r="J1673" s="222"/>
      <c r="K1673" s="222"/>
      <c r="L1673" s="222"/>
      <c r="M1673" s="222"/>
      <c r="N1673" s="222"/>
      <c r="R1673" s="223"/>
    </row>
    <row r="1674" spans="1:18" s="191" customFormat="1">
      <c r="A1674" s="221"/>
      <c r="B1674" s="221"/>
      <c r="C1674" s="221"/>
      <c r="D1674" s="222"/>
      <c r="E1674" s="222"/>
      <c r="F1674" s="222"/>
      <c r="G1674" s="222"/>
      <c r="H1674" s="222"/>
      <c r="I1674" s="222"/>
      <c r="J1674" s="222"/>
      <c r="K1674" s="222"/>
      <c r="L1674" s="222"/>
      <c r="M1674" s="222"/>
      <c r="N1674" s="222"/>
      <c r="R1674" s="223"/>
    </row>
    <row r="1675" spans="1:18" s="191" customFormat="1">
      <c r="A1675" s="221"/>
      <c r="B1675" s="221"/>
      <c r="C1675" s="221"/>
      <c r="D1675" s="222"/>
      <c r="E1675" s="222"/>
      <c r="F1675" s="222"/>
      <c r="G1675" s="222"/>
      <c r="H1675" s="222"/>
      <c r="I1675" s="222"/>
      <c r="J1675" s="222"/>
      <c r="K1675" s="222"/>
      <c r="L1675" s="222"/>
      <c r="M1675" s="222"/>
      <c r="N1675" s="222"/>
      <c r="R1675" s="223"/>
    </row>
    <row r="1676" spans="1:18" s="191" customFormat="1">
      <c r="A1676" s="221"/>
      <c r="B1676" s="221"/>
      <c r="C1676" s="221"/>
      <c r="D1676" s="222"/>
      <c r="E1676" s="222"/>
      <c r="F1676" s="222"/>
      <c r="G1676" s="222"/>
      <c r="H1676" s="222"/>
      <c r="I1676" s="222"/>
      <c r="J1676" s="222"/>
      <c r="K1676" s="222"/>
      <c r="L1676" s="222"/>
      <c r="M1676" s="222"/>
      <c r="N1676" s="222"/>
      <c r="R1676" s="223"/>
    </row>
    <row r="1677" spans="1:18" s="191" customFormat="1">
      <c r="A1677" s="221"/>
      <c r="B1677" s="221"/>
      <c r="C1677" s="221"/>
      <c r="D1677" s="222"/>
      <c r="E1677" s="222"/>
      <c r="F1677" s="222"/>
      <c r="G1677" s="222"/>
      <c r="H1677" s="222"/>
      <c r="I1677" s="222"/>
      <c r="J1677" s="222"/>
      <c r="K1677" s="222"/>
      <c r="L1677" s="222"/>
      <c r="M1677" s="222"/>
      <c r="N1677" s="222"/>
      <c r="R1677" s="223"/>
    </row>
    <row r="1678" spans="1:18" s="191" customFormat="1">
      <c r="A1678" s="221"/>
      <c r="B1678" s="221"/>
      <c r="C1678" s="221"/>
      <c r="D1678" s="222"/>
      <c r="E1678" s="222"/>
      <c r="F1678" s="222"/>
      <c r="G1678" s="222"/>
      <c r="H1678" s="222"/>
      <c r="I1678" s="222"/>
      <c r="J1678" s="222"/>
      <c r="K1678" s="222"/>
      <c r="L1678" s="222"/>
      <c r="M1678" s="222"/>
      <c r="N1678" s="222"/>
      <c r="R1678" s="223"/>
    </row>
    <row r="1679" spans="1:18" s="191" customFormat="1">
      <c r="A1679" s="221"/>
      <c r="B1679" s="221"/>
      <c r="C1679" s="221"/>
      <c r="D1679" s="222"/>
      <c r="E1679" s="222"/>
      <c r="F1679" s="222"/>
      <c r="G1679" s="222"/>
      <c r="H1679" s="222"/>
      <c r="I1679" s="222"/>
      <c r="J1679" s="222"/>
      <c r="K1679" s="222"/>
      <c r="L1679" s="222"/>
      <c r="M1679" s="222"/>
      <c r="N1679" s="222"/>
      <c r="R1679" s="223"/>
    </row>
    <row r="1680" spans="1:18" s="191" customFormat="1">
      <c r="A1680" s="221"/>
      <c r="B1680" s="221"/>
      <c r="C1680" s="221"/>
      <c r="D1680" s="222"/>
      <c r="E1680" s="222"/>
      <c r="F1680" s="222"/>
      <c r="G1680" s="222"/>
      <c r="H1680" s="222"/>
      <c r="I1680" s="222"/>
      <c r="J1680" s="222"/>
      <c r="K1680" s="222"/>
      <c r="L1680" s="222"/>
      <c r="M1680" s="222"/>
      <c r="N1680" s="222"/>
      <c r="R1680" s="223"/>
    </row>
    <row r="1681" spans="1:18" s="191" customFormat="1">
      <c r="A1681" s="221"/>
      <c r="B1681" s="221"/>
      <c r="C1681" s="221"/>
      <c r="D1681" s="222"/>
      <c r="E1681" s="222"/>
      <c r="F1681" s="222"/>
      <c r="G1681" s="222"/>
      <c r="H1681" s="222"/>
      <c r="I1681" s="222"/>
      <c r="J1681" s="222"/>
      <c r="K1681" s="222"/>
      <c r="L1681" s="222"/>
      <c r="M1681" s="222"/>
      <c r="N1681" s="222"/>
      <c r="R1681" s="223"/>
    </row>
    <row r="1682" spans="1:18" s="191" customFormat="1">
      <c r="A1682" s="221"/>
      <c r="B1682" s="221"/>
      <c r="C1682" s="221"/>
      <c r="D1682" s="222"/>
      <c r="E1682" s="222"/>
      <c r="F1682" s="222"/>
      <c r="G1682" s="222"/>
      <c r="H1682" s="222"/>
      <c r="I1682" s="222"/>
      <c r="J1682" s="222"/>
      <c r="K1682" s="222"/>
      <c r="L1682" s="222"/>
      <c r="M1682" s="222"/>
      <c r="N1682" s="222"/>
      <c r="R1682" s="223"/>
    </row>
    <row r="1683" spans="1:18" s="191" customFormat="1">
      <c r="A1683" s="221"/>
      <c r="B1683" s="221"/>
      <c r="C1683" s="221"/>
      <c r="D1683" s="222"/>
      <c r="E1683" s="222"/>
      <c r="F1683" s="222"/>
      <c r="G1683" s="222"/>
      <c r="H1683" s="222"/>
      <c r="I1683" s="222"/>
      <c r="J1683" s="222"/>
      <c r="K1683" s="222"/>
      <c r="L1683" s="222"/>
      <c r="M1683" s="222"/>
      <c r="N1683" s="222"/>
      <c r="R1683" s="223"/>
    </row>
    <row r="1684" spans="1:18" s="191" customFormat="1">
      <c r="A1684" s="221"/>
      <c r="B1684" s="221"/>
      <c r="C1684" s="221"/>
      <c r="D1684" s="222"/>
      <c r="E1684" s="222"/>
      <c r="F1684" s="222"/>
      <c r="G1684" s="222"/>
      <c r="H1684" s="222"/>
      <c r="I1684" s="222"/>
      <c r="J1684" s="222"/>
      <c r="K1684" s="222"/>
      <c r="L1684" s="222"/>
      <c r="M1684" s="222"/>
      <c r="N1684" s="222"/>
      <c r="R1684" s="223"/>
    </row>
    <row r="1685" spans="1:18" s="191" customFormat="1">
      <c r="A1685" s="221"/>
      <c r="B1685" s="221"/>
      <c r="C1685" s="221"/>
      <c r="D1685" s="222"/>
      <c r="E1685" s="222"/>
      <c r="F1685" s="222"/>
      <c r="G1685" s="222"/>
      <c r="H1685" s="222"/>
      <c r="I1685" s="222"/>
      <c r="J1685" s="222"/>
      <c r="K1685" s="222"/>
      <c r="L1685" s="222"/>
      <c r="M1685" s="222"/>
      <c r="N1685" s="222"/>
      <c r="R1685" s="223"/>
    </row>
    <row r="1686" spans="1:18" s="191" customFormat="1">
      <c r="A1686" s="221"/>
      <c r="B1686" s="221"/>
      <c r="C1686" s="221"/>
      <c r="D1686" s="222"/>
      <c r="E1686" s="222"/>
      <c r="F1686" s="222"/>
      <c r="G1686" s="222"/>
      <c r="H1686" s="222"/>
      <c r="I1686" s="222"/>
      <c r="J1686" s="222"/>
      <c r="K1686" s="222"/>
      <c r="L1686" s="222"/>
      <c r="M1686" s="222"/>
      <c r="N1686" s="222"/>
      <c r="R1686" s="223"/>
    </row>
    <row r="1687" spans="1:18" s="191" customFormat="1">
      <c r="A1687" s="221"/>
      <c r="B1687" s="221"/>
      <c r="C1687" s="221"/>
      <c r="D1687" s="222"/>
      <c r="E1687" s="222"/>
      <c r="F1687" s="222"/>
      <c r="G1687" s="222"/>
      <c r="H1687" s="222"/>
      <c r="I1687" s="222"/>
      <c r="J1687" s="222"/>
      <c r="K1687" s="222"/>
      <c r="L1687" s="222"/>
      <c r="M1687" s="222"/>
      <c r="N1687" s="222"/>
      <c r="R1687" s="223"/>
    </row>
    <row r="1688" spans="1:18" s="191" customFormat="1">
      <c r="A1688" s="221"/>
      <c r="B1688" s="221"/>
      <c r="C1688" s="221"/>
      <c r="D1688" s="222"/>
      <c r="E1688" s="222"/>
      <c r="F1688" s="222"/>
      <c r="G1688" s="222"/>
      <c r="H1688" s="222"/>
      <c r="I1688" s="222"/>
      <c r="J1688" s="222"/>
      <c r="K1688" s="222"/>
      <c r="L1688" s="222"/>
      <c r="M1688" s="222"/>
      <c r="N1688" s="222"/>
      <c r="R1688" s="223"/>
    </row>
    <row r="1689" spans="1:18" s="191" customFormat="1">
      <c r="A1689" s="221"/>
      <c r="B1689" s="221"/>
      <c r="C1689" s="221"/>
      <c r="D1689" s="222"/>
      <c r="E1689" s="222"/>
      <c r="F1689" s="222"/>
      <c r="G1689" s="222"/>
      <c r="H1689" s="222"/>
      <c r="I1689" s="222"/>
      <c r="J1689" s="222"/>
      <c r="K1689" s="222"/>
      <c r="L1689" s="222"/>
      <c r="M1689" s="222"/>
      <c r="N1689" s="222"/>
      <c r="R1689" s="223"/>
    </row>
    <row r="1690" spans="1:18" s="191" customFormat="1">
      <c r="A1690" s="221"/>
      <c r="B1690" s="221"/>
      <c r="C1690" s="221"/>
      <c r="D1690" s="222"/>
      <c r="E1690" s="222"/>
      <c r="F1690" s="222"/>
      <c r="G1690" s="222"/>
      <c r="H1690" s="222"/>
      <c r="I1690" s="222"/>
      <c r="J1690" s="222"/>
      <c r="K1690" s="222"/>
      <c r="L1690" s="222"/>
      <c r="M1690" s="222"/>
      <c r="N1690" s="222"/>
      <c r="R1690" s="223"/>
    </row>
    <row r="1691" spans="1:18" s="191" customFormat="1">
      <c r="A1691" s="221"/>
      <c r="B1691" s="221"/>
      <c r="C1691" s="221"/>
      <c r="D1691" s="222"/>
      <c r="E1691" s="222"/>
      <c r="F1691" s="222"/>
      <c r="G1691" s="222"/>
      <c r="H1691" s="222"/>
      <c r="I1691" s="222"/>
      <c r="J1691" s="222"/>
      <c r="K1691" s="222"/>
      <c r="L1691" s="222"/>
      <c r="M1691" s="222"/>
      <c r="N1691" s="222"/>
      <c r="R1691" s="223"/>
    </row>
    <row r="1692" spans="1:18" s="191" customFormat="1">
      <c r="A1692" s="221"/>
      <c r="B1692" s="221"/>
      <c r="C1692" s="221"/>
      <c r="D1692" s="222"/>
      <c r="E1692" s="222"/>
      <c r="F1692" s="222"/>
      <c r="G1692" s="222"/>
      <c r="H1692" s="222"/>
      <c r="I1692" s="222"/>
      <c r="J1692" s="222"/>
      <c r="K1692" s="222"/>
      <c r="L1692" s="222"/>
      <c r="M1692" s="222"/>
      <c r="N1692" s="222"/>
      <c r="R1692" s="223"/>
    </row>
    <row r="1693" spans="1:18" s="191" customFormat="1">
      <c r="A1693" s="221"/>
      <c r="B1693" s="221"/>
      <c r="C1693" s="221"/>
      <c r="D1693" s="222"/>
      <c r="E1693" s="222"/>
      <c r="F1693" s="222"/>
      <c r="G1693" s="222"/>
      <c r="H1693" s="222"/>
      <c r="I1693" s="222"/>
      <c r="J1693" s="222"/>
      <c r="K1693" s="222"/>
      <c r="L1693" s="222"/>
      <c r="M1693" s="222"/>
      <c r="N1693" s="222"/>
      <c r="R1693" s="223"/>
    </row>
    <row r="1694" spans="1:18" s="191" customFormat="1">
      <c r="A1694" s="221"/>
      <c r="B1694" s="221"/>
      <c r="C1694" s="221"/>
      <c r="D1694" s="222"/>
      <c r="E1694" s="222"/>
      <c r="F1694" s="222"/>
      <c r="G1694" s="222"/>
      <c r="H1694" s="222"/>
      <c r="I1694" s="222"/>
      <c r="J1694" s="222"/>
      <c r="K1694" s="222"/>
      <c r="L1694" s="222"/>
      <c r="M1694" s="222"/>
      <c r="N1694" s="222"/>
      <c r="R1694" s="223"/>
    </row>
    <row r="1695" spans="1:18" s="191" customFormat="1">
      <c r="A1695" s="221"/>
      <c r="B1695" s="221"/>
      <c r="C1695" s="221"/>
      <c r="D1695" s="222"/>
      <c r="E1695" s="222"/>
      <c r="F1695" s="222"/>
      <c r="G1695" s="222"/>
      <c r="H1695" s="222"/>
      <c r="I1695" s="222"/>
      <c r="J1695" s="222"/>
      <c r="K1695" s="222"/>
      <c r="L1695" s="222"/>
      <c r="M1695" s="222"/>
      <c r="N1695" s="222"/>
      <c r="R1695" s="223"/>
    </row>
    <row r="1696" spans="1:18" s="191" customFormat="1">
      <c r="A1696" s="221"/>
      <c r="B1696" s="221"/>
      <c r="C1696" s="221"/>
      <c r="D1696" s="222"/>
      <c r="E1696" s="222"/>
      <c r="F1696" s="222"/>
      <c r="G1696" s="222"/>
      <c r="H1696" s="222"/>
      <c r="I1696" s="222"/>
      <c r="J1696" s="222"/>
      <c r="K1696" s="222"/>
      <c r="L1696" s="222"/>
      <c r="M1696" s="222"/>
      <c r="N1696" s="222"/>
      <c r="R1696" s="223"/>
    </row>
    <row r="1697" spans="1:18" s="191" customFormat="1">
      <c r="A1697" s="221"/>
      <c r="B1697" s="221"/>
      <c r="C1697" s="221"/>
      <c r="D1697" s="222"/>
      <c r="E1697" s="222"/>
      <c r="F1697" s="222"/>
      <c r="G1697" s="222"/>
      <c r="H1697" s="222"/>
      <c r="I1697" s="222"/>
      <c r="J1697" s="222"/>
      <c r="K1697" s="222"/>
      <c r="L1697" s="222"/>
      <c r="M1697" s="222"/>
      <c r="N1697" s="222"/>
      <c r="R1697" s="223"/>
    </row>
    <row r="1698" spans="1:18" s="191" customFormat="1">
      <c r="A1698" s="221"/>
      <c r="B1698" s="221"/>
      <c r="C1698" s="221"/>
      <c r="D1698" s="222"/>
      <c r="E1698" s="222"/>
      <c r="F1698" s="222"/>
      <c r="G1698" s="222"/>
      <c r="H1698" s="222"/>
      <c r="I1698" s="222"/>
      <c r="J1698" s="222"/>
      <c r="K1698" s="222"/>
      <c r="L1698" s="222"/>
      <c r="M1698" s="222"/>
      <c r="N1698" s="222"/>
      <c r="R1698" s="223"/>
    </row>
    <row r="1699" spans="1:18" s="191" customFormat="1">
      <c r="A1699" s="221"/>
      <c r="B1699" s="221"/>
      <c r="C1699" s="221"/>
      <c r="D1699" s="222"/>
      <c r="E1699" s="222"/>
      <c r="F1699" s="222"/>
      <c r="G1699" s="222"/>
      <c r="H1699" s="222"/>
      <c r="I1699" s="222"/>
      <c r="J1699" s="222"/>
      <c r="K1699" s="222"/>
      <c r="L1699" s="222"/>
      <c r="M1699" s="222"/>
      <c r="N1699" s="222"/>
      <c r="R1699" s="223"/>
    </row>
    <row r="1700" spans="1:18" s="191" customFormat="1">
      <c r="A1700" s="221"/>
      <c r="B1700" s="221"/>
      <c r="C1700" s="221"/>
      <c r="D1700" s="222"/>
      <c r="E1700" s="222"/>
      <c r="F1700" s="222"/>
      <c r="G1700" s="222"/>
      <c r="H1700" s="222"/>
      <c r="I1700" s="222"/>
      <c r="J1700" s="222"/>
      <c r="K1700" s="222"/>
      <c r="L1700" s="222"/>
      <c r="M1700" s="222"/>
      <c r="N1700" s="222"/>
      <c r="R1700" s="223"/>
    </row>
    <row r="1701" spans="1:18" s="191" customFormat="1">
      <c r="A1701" s="221"/>
      <c r="B1701" s="221"/>
      <c r="C1701" s="221"/>
      <c r="D1701" s="222"/>
      <c r="E1701" s="222"/>
      <c r="F1701" s="222"/>
      <c r="G1701" s="222"/>
      <c r="H1701" s="222"/>
      <c r="I1701" s="222"/>
      <c r="J1701" s="222"/>
      <c r="K1701" s="222"/>
      <c r="L1701" s="222"/>
      <c r="M1701" s="222"/>
      <c r="N1701" s="222"/>
      <c r="R1701" s="223"/>
    </row>
    <row r="1702" spans="1:18" s="191" customFormat="1">
      <c r="A1702" s="221"/>
      <c r="B1702" s="221"/>
      <c r="C1702" s="221"/>
      <c r="D1702" s="222"/>
      <c r="E1702" s="222"/>
      <c r="F1702" s="222"/>
      <c r="G1702" s="222"/>
      <c r="H1702" s="222"/>
      <c r="I1702" s="222"/>
      <c r="J1702" s="222"/>
      <c r="K1702" s="222"/>
      <c r="L1702" s="222"/>
      <c r="M1702" s="222"/>
      <c r="N1702" s="222"/>
      <c r="R1702" s="223"/>
    </row>
    <row r="1703" spans="1:18" s="191" customFormat="1">
      <c r="A1703" s="221"/>
      <c r="B1703" s="221"/>
      <c r="C1703" s="221"/>
      <c r="D1703" s="222"/>
      <c r="E1703" s="222"/>
      <c r="F1703" s="222"/>
      <c r="G1703" s="222"/>
      <c r="H1703" s="222"/>
      <c r="I1703" s="222"/>
      <c r="J1703" s="222"/>
      <c r="K1703" s="222"/>
      <c r="L1703" s="222"/>
      <c r="M1703" s="222"/>
      <c r="N1703" s="222"/>
      <c r="R1703" s="223"/>
    </row>
    <row r="1704" spans="1:18" s="191" customFormat="1">
      <c r="A1704" s="221"/>
      <c r="B1704" s="221"/>
      <c r="C1704" s="221"/>
      <c r="D1704" s="222"/>
      <c r="E1704" s="222"/>
      <c r="F1704" s="222"/>
      <c r="G1704" s="222"/>
      <c r="H1704" s="222"/>
      <c r="I1704" s="222"/>
      <c r="J1704" s="222"/>
      <c r="K1704" s="222"/>
      <c r="L1704" s="222"/>
      <c r="M1704" s="222"/>
      <c r="N1704" s="222"/>
      <c r="R1704" s="223"/>
    </row>
    <row r="1705" spans="1:18" s="191" customFormat="1">
      <c r="A1705" s="221"/>
      <c r="B1705" s="221"/>
      <c r="C1705" s="221"/>
      <c r="D1705" s="222"/>
      <c r="E1705" s="222"/>
      <c r="F1705" s="222"/>
      <c r="G1705" s="222"/>
      <c r="H1705" s="222"/>
      <c r="I1705" s="222"/>
      <c r="J1705" s="222"/>
      <c r="K1705" s="222"/>
      <c r="L1705" s="222"/>
      <c r="M1705" s="222"/>
      <c r="N1705" s="222"/>
      <c r="R1705" s="223"/>
    </row>
    <row r="1706" spans="1:18" s="191" customFormat="1">
      <c r="A1706" s="221"/>
      <c r="B1706" s="221"/>
      <c r="C1706" s="221"/>
      <c r="D1706" s="222"/>
      <c r="E1706" s="222"/>
      <c r="F1706" s="222"/>
      <c r="G1706" s="222"/>
      <c r="H1706" s="222"/>
      <c r="I1706" s="222"/>
      <c r="J1706" s="222"/>
      <c r="K1706" s="222"/>
      <c r="L1706" s="222"/>
      <c r="M1706" s="222"/>
      <c r="N1706" s="222"/>
      <c r="R1706" s="223"/>
    </row>
    <row r="1707" spans="1:18" s="191" customFormat="1">
      <c r="A1707" s="221"/>
      <c r="B1707" s="221"/>
      <c r="C1707" s="221"/>
      <c r="D1707" s="222"/>
      <c r="E1707" s="222"/>
      <c r="F1707" s="222"/>
      <c r="G1707" s="222"/>
      <c r="H1707" s="222"/>
      <c r="I1707" s="222"/>
      <c r="J1707" s="222"/>
      <c r="K1707" s="222"/>
      <c r="L1707" s="222"/>
      <c r="M1707" s="222"/>
      <c r="N1707" s="222"/>
      <c r="R1707" s="223"/>
    </row>
    <row r="1708" spans="1:18" s="191" customFormat="1">
      <c r="A1708" s="221"/>
      <c r="B1708" s="221"/>
      <c r="C1708" s="221"/>
      <c r="D1708" s="222"/>
      <c r="E1708" s="222"/>
      <c r="F1708" s="222"/>
      <c r="G1708" s="222"/>
      <c r="H1708" s="222"/>
      <c r="I1708" s="222"/>
      <c r="J1708" s="222"/>
      <c r="K1708" s="222"/>
      <c r="L1708" s="222"/>
      <c r="M1708" s="222"/>
      <c r="N1708" s="222"/>
      <c r="R1708" s="223"/>
    </row>
    <row r="1709" spans="1:18" s="191" customFormat="1">
      <c r="A1709" s="221"/>
      <c r="B1709" s="221"/>
      <c r="C1709" s="221"/>
      <c r="D1709" s="222"/>
      <c r="E1709" s="222"/>
      <c r="F1709" s="222"/>
      <c r="G1709" s="222"/>
      <c r="H1709" s="222"/>
      <c r="I1709" s="222"/>
      <c r="J1709" s="222"/>
      <c r="K1709" s="222"/>
      <c r="L1709" s="222"/>
      <c r="M1709" s="222"/>
      <c r="N1709" s="222"/>
      <c r="R1709" s="223"/>
    </row>
    <row r="1710" spans="1:18" s="191" customFormat="1">
      <c r="A1710" s="221"/>
      <c r="B1710" s="221"/>
      <c r="C1710" s="221"/>
      <c r="D1710" s="222"/>
      <c r="E1710" s="222"/>
      <c r="F1710" s="222"/>
      <c r="G1710" s="222"/>
      <c r="H1710" s="222"/>
      <c r="I1710" s="222"/>
      <c r="J1710" s="222"/>
      <c r="K1710" s="222"/>
      <c r="L1710" s="222"/>
      <c r="M1710" s="222"/>
      <c r="N1710" s="222"/>
      <c r="R1710" s="223"/>
    </row>
    <row r="1711" spans="1:18" s="191" customFormat="1">
      <c r="A1711" s="221"/>
      <c r="B1711" s="221"/>
      <c r="C1711" s="221"/>
      <c r="D1711" s="222"/>
      <c r="E1711" s="222"/>
      <c r="F1711" s="222"/>
      <c r="G1711" s="222"/>
      <c r="H1711" s="222"/>
      <c r="I1711" s="222"/>
      <c r="J1711" s="222"/>
      <c r="K1711" s="222"/>
      <c r="L1711" s="222"/>
      <c r="M1711" s="222"/>
      <c r="N1711" s="222"/>
      <c r="R1711" s="223"/>
    </row>
    <row r="1712" spans="1:18" s="191" customFormat="1">
      <c r="A1712" s="221"/>
      <c r="B1712" s="221"/>
      <c r="C1712" s="221"/>
      <c r="D1712" s="222"/>
      <c r="E1712" s="222"/>
      <c r="F1712" s="222"/>
      <c r="G1712" s="222"/>
      <c r="H1712" s="222"/>
      <c r="I1712" s="222"/>
      <c r="J1712" s="222"/>
      <c r="K1712" s="222"/>
      <c r="L1712" s="222"/>
      <c r="M1712" s="222"/>
      <c r="N1712" s="222"/>
      <c r="R1712" s="223"/>
    </row>
    <row r="1713" spans="1:18" s="191" customFormat="1">
      <c r="A1713" s="221"/>
      <c r="B1713" s="221"/>
      <c r="C1713" s="221"/>
      <c r="D1713" s="222"/>
      <c r="E1713" s="222"/>
      <c r="F1713" s="222"/>
      <c r="G1713" s="222"/>
      <c r="H1713" s="222"/>
      <c r="I1713" s="222"/>
      <c r="J1713" s="222"/>
      <c r="K1713" s="222"/>
      <c r="L1713" s="222"/>
      <c r="M1713" s="222"/>
      <c r="N1713" s="222"/>
      <c r="R1713" s="223"/>
    </row>
    <row r="1714" spans="1:18" s="191" customFormat="1">
      <c r="A1714" s="221"/>
      <c r="B1714" s="221"/>
      <c r="C1714" s="221"/>
      <c r="D1714" s="222"/>
      <c r="E1714" s="222"/>
      <c r="F1714" s="222"/>
      <c r="G1714" s="222"/>
      <c r="H1714" s="222"/>
      <c r="I1714" s="222"/>
      <c r="J1714" s="222"/>
      <c r="K1714" s="222"/>
      <c r="L1714" s="222"/>
      <c r="M1714" s="222"/>
      <c r="N1714" s="222"/>
      <c r="R1714" s="223"/>
    </row>
    <row r="1715" spans="1:18" s="191" customFormat="1">
      <c r="A1715" s="221"/>
      <c r="B1715" s="221"/>
      <c r="C1715" s="221"/>
      <c r="D1715" s="222"/>
      <c r="E1715" s="222"/>
      <c r="F1715" s="222"/>
      <c r="G1715" s="222"/>
      <c r="H1715" s="222"/>
      <c r="I1715" s="222"/>
      <c r="J1715" s="222"/>
      <c r="K1715" s="222"/>
      <c r="L1715" s="222"/>
      <c r="M1715" s="222"/>
      <c r="N1715" s="222"/>
      <c r="R1715" s="223"/>
    </row>
    <row r="1716" spans="1:18" s="191" customFormat="1">
      <c r="A1716" s="221"/>
      <c r="B1716" s="221"/>
      <c r="C1716" s="221"/>
      <c r="D1716" s="222"/>
      <c r="E1716" s="222"/>
      <c r="F1716" s="222"/>
      <c r="G1716" s="222"/>
      <c r="H1716" s="222"/>
      <c r="I1716" s="222"/>
      <c r="J1716" s="222"/>
      <c r="K1716" s="222"/>
      <c r="L1716" s="222"/>
      <c r="M1716" s="222"/>
      <c r="N1716" s="222"/>
      <c r="R1716" s="223"/>
    </row>
    <row r="1717" spans="1:18" s="191" customFormat="1">
      <c r="A1717" s="221"/>
      <c r="B1717" s="221"/>
      <c r="C1717" s="221"/>
      <c r="D1717" s="222"/>
      <c r="E1717" s="222"/>
      <c r="F1717" s="222"/>
      <c r="G1717" s="222"/>
      <c r="H1717" s="222"/>
      <c r="I1717" s="222"/>
      <c r="J1717" s="222"/>
      <c r="K1717" s="222"/>
      <c r="L1717" s="222"/>
      <c r="M1717" s="222"/>
      <c r="N1717" s="222"/>
      <c r="R1717" s="223"/>
    </row>
    <row r="1718" spans="1:18" s="191" customFormat="1">
      <c r="A1718" s="221"/>
      <c r="B1718" s="221"/>
      <c r="C1718" s="221"/>
      <c r="D1718" s="222"/>
      <c r="E1718" s="222"/>
      <c r="F1718" s="222"/>
      <c r="G1718" s="222"/>
      <c r="H1718" s="222"/>
      <c r="I1718" s="222"/>
      <c r="J1718" s="222"/>
      <c r="K1718" s="222"/>
      <c r="L1718" s="222"/>
      <c r="M1718" s="222"/>
      <c r="N1718" s="222"/>
      <c r="R1718" s="223"/>
    </row>
    <row r="1719" spans="1:18" s="191" customFormat="1">
      <c r="A1719" s="221"/>
      <c r="B1719" s="221"/>
      <c r="C1719" s="221"/>
      <c r="D1719" s="222"/>
      <c r="E1719" s="222"/>
      <c r="F1719" s="222"/>
      <c r="G1719" s="222"/>
      <c r="H1719" s="222"/>
      <c r="I1719" s="222"/>
      <c r="J1719" s="222"/>
      <c r="K1719" s="222"/>
      <c r="L1719" s="222"/>
      <c r="M1719" s="222"/>
      <c r="N1719" s="222"/>
      <c r="R1719" s="223"/>
    </row>
  </sheetData>
  <sheetProtection selectLockedCells="1" selectUnlockedCells="1"/>
  <mergeCells count="3">
    <mergeCell ref="R1:R2"/>
    <mergeCell ref="A16:B16"/>
    <mergeCell ref="A1:B2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40" orientation="landscape" r:id="rId1"/>
  <colBreaks count="1" manualBreakCount="1">
    <brk id="1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D18" sqref="D18"/>
    </sheetView>
  </sheetViews>
  <sheetFormatPr defaultRowHeight="12.75"/>
  <cols>
    <col min="1" max="1" width="37.28515625" customWidth="1"/>
    <col min="2" max="2" width="16.28515625" customWidth="1"/>
    <col min="3" max="3" width="13.5703125" customWidth="1"/>
    <col min="4" max="4" width="10.5703125" customWidth="1"/>
    <col min="5" max="5" width="10.140625" customWidth="1"/>
    <col min="6" max="6" width="12.42578125" bestFit="1" customWidth="1"/>
    <col min="7" max="7" width="35.85546875" customWidth="1"/>
    <col min="257" max="257" width="37.28515625" customWidth="1"/>
    <col min="258" max="258" width="16.28515625" customWidth="1"/>
    <col min="259" max="259" width="13.5703125" customWidth="1"/>
    <col min="260" max="260" width="10.5703125" customWidth="1"/>
    <col min="261" max="261" width="10.140625" customWidth="1"/>
    <col min="262" max="262" width="12.42578125" bestFit="1" customWidth="1"/>
    <col min="263" max="263" width="35.85546875" customWidth="1"/>
    <col min="513" max="513" width="37.28515625" customWidth="1"/>
    <col min="514" max="514" width="16.28515625" customWidth="1"/>
    <col min="515" max="515" width="13.5703125" customWidth="1"/>
    <col min="516" max="516" width="10.5703125" customWidth="1"/>
    <col min="517" max="517" width="10.140625" customWidth="1"/>
    <col min="518" max="518" width="12.42578125" bestFit="1" customWidth="1"/>
    <col min="519" max="519" width="35.85546875" customWidth="1"/>
    <col min="769" max="769" width="37.28515625" customWidth="1"/>
    <col min="770" max="770" width="16.28515625" customWidth="1"/>
    <col min="771" max="771" width="13.5703125" customWidth="1"/>
    <col min="772" max="772" width="10.5703125" customWidth="1"/>
    <col min="773" max="773" width="10.140625" customWidth="1"/>
    <col min="774" max="774" width="12.42578125" bestFit="1" customWidth="1"/>
    <col min="775" max="775" width="35.85546875" customWidth="1"/>
    <col min="1025" max="1025" width="37.28515625" customWidth="1"/>
    <col min="1026" max="1026" width="16.28515625" customWidth="1"/>
    <col min="1027" max="1027" width="13.5703125" customWidth="1"/>
    <col min="1028" max="1028" width="10.5703125" customWidth="1"/>
    <col min="1029" max="1029" width="10.140625" customWidth="1"/>
    <col min="1030" max="1030" width="12.42578125" bestFit="1" customWidth="1"/>
    <col min="1031" max="1031" width="35.85546875" customWidth="1"/>
    <col min="1281" max="1281" width="37.28515625" customWidth="1"/>
    <col min="1282" max="1282" width="16.28515625" customWidth="1"/>
    <col min="1283" max="1283" width="13.5703125" customWidth="1"/>
    <col min="1284" max="1284" width="10.5703125" customWidth="1"/>
    <col min="1285" max="1285" width="10.140625" customWidth="1"/>
    <col min="1286" max="1286" width="12.42578125" bestFit="1" customWidth="1"/>
    <col min="1287" max="1287" width="35.85546875" customWidth="1"/>
    <col min="1537" max="1537" width="37.28515625" customWidth="1"/>
    <col min="1538" max="1538" width="16.28515625" customWidth="1"/>
    <col min="1539" max="1539" width="13.5703125" customWidth="1"/>
    <col min="1540" max="1540" width="10.5703125" customWidth="1"/>
    <col min="1541" max="1541" width="10.140625" customWidth="1"/>
    <col min="1542" max="1542" width="12.42578125" bestFit="1" customWidth="1"/>
    <col min="1543" max="1543" width="35.85546875" customWidth="1"/>
    <col min="1793" max="1793" width="37.28515625" customWidth="1"/>
    <col min="1794" max="1794" width="16.28515625" customWidth="1"/>
    <col min="1795" max="1795" width="13.5703125" customWidth="1"/>
    <col min="1796" max="1796" width="10.5703125" customWidth="1"/>
    <col min="1797" max="1797" width="10.140625" customWidth="1"/>
    <col min="1798" max="1798" width="12.42578125" bestFit="1" customWidth="1"/>
    <col min="1799" max="1799" width="35.85546875" customWidth="1"/>
    <col min="2049" max="2049" width="37.28515625" customWidth="1"/>
    <col min="2050" max="2050" width="16.28515625" customWidth="1"/>
    <col min="2051" max="2051" width="13.5703125" customWidth="1"/>
    <col min="2052" max="2052" width="10.5703125" customWidth="1"/>
    <col min="2053" max="2053" width="10.140625" customWidth="1"/>
    <col min="2054" max="2054" width="12.42578125" bestFit="1" customWidth="1"/>
    <col min="2055" max="2055" width="35.85546875" customWidth="1"/>
    <col min="2305" max="2305" width="37.28515625" customWidth="1"/>
    <col min="2306" max="2306" width="16.28515625" customWidth="1"/>
    <col min="2307" max="2307" width="13.5703125" customWidth="1"/>
    <col min="2308" max="2308" width="10.5703125" customWidth="1"/>
    <col min="2309" max="2309" width="10.140625" customWidth="1"/>
    <col min="2310" max="2310" width="12.42578125" bestFit="1" customWidth="1"/>
    <col min="2311" max="2311" width="35.85546875" customWidth="1"/>
    <col min="2561" max="2561" width="37.28515625" customWidth="1"/>
    <col min="2562" max="2562" width="16.28515625" customWidth="1"/>
    <col min="2563" max="2563" width="13.5703125" customWidth="1"/>
    <col min="2564" max="2564" width="10.5703125" customWidth="1"/>
    <col min="2565" max="2565" width="10.140625" customWidth="1"/>
    <col min="2566" max="2566" width="12.42578125" bestFit="1" customWidth="1"/>
    <col min="2567" max="2567" width="35.85546875" customWidth="1"/>
    <col min="2817" max="2817" width="37.28515625" customWidth="1"/>
    <col min="2818" max="2818" width="16.28515625" customWidth="1"/>
    <col min="2819" max="2819" width="13.5703125" customWidth="1"/>
    <col min="2820" max="2820" width="10.5703125" customWidth="1"/>
    <col min="2821" max="2821" width="10.140625" customWidth="1"/>
    <col min="2822" max="2822" width="12.42578125" bestFit="1" customWidth="1"/>
    <col min="2823" max="2823" width="35.85546875" customWidth="1"/>
    <col min="3073" max="3073" width="37.28515625" customWidth="1"/>
    <col min="3074" max="3074" width="16.28515625" customWidth="1"/>
    <col min="3075" max="3075" width="13.5703125" customWidth="1"/>
    <col min="3076" max="3076" width="10.5703125" customWidth="1"/>
    <col min="3077" max="3077" width="10.140625" customWidth="1"/>
    <col min="3078" max="3078" width="12.42578125" bestFit="1" customWidth="1"/>
    <col min="3079" max="3079" width="35.85546875" customWidth="1"/>
    <col min="3329" max="3329" width="37.28515625" customWidth="1"/>
    <col min="3330" max="3330" width="16.28515625" customWidth="1"/>
    <col min="3331" max="3331" width="13.5703125" customWidth="1"/>
    <col min="3332" max="3332" width="10.5703125" customWidth="1"/>
    <col min="3333" max="3333" width="10.140625" customWidth="1"/>
    <col min="3334" max="3334" width="12.42578125" bestFit="1" customWidth="1"/>
    <col min="3335" max="3335" width="35.85546875" customWidth="1"/>
    <col min="3585" max="3585" width="37.28515625" customWidth="1"/>
    <col min="3586" max="3586" width="16.28515625" customWidth="1"/>
    <col min="3587" max="3587" width="13.5703125" customWidth="1"/>
    <col min="3588" max="3588" width="10.5703125" customWidth="1"/>
    <col min="3589" max="3589" width="10.140625" customWidth="1"/>
    <col min="3590" max="3590" width="12.42578125" bestFit="1" customWidth="1"/>
    <col min="3591" max="3591" width="35.85546875" customWidth="1"/>
    <col min="3841" max="3841" width="37.28515625" customWidth="1"/>
    <col min="3842" max="3842" width="16.28515625" customWidth="1"/>
    <col min="3843" max="3843" width="13.5703125" customWidth="1"/>
    <col min="3844" max="3844" width="10.5703125" customWidth="1"/>
    <col min="3845" max="3845" width="10.140625" customWidth="1"/>
    <col min="3846" max="3846" width="12.42578125" bestFit="1" customWidth="1"/>
    <col min="3847" max="3847" width="35.85546875" customWidth="1"/>
    <col min="4097" max="4097" width="37.28515625" customWidth="1"/>
    <col min="4098" max="4098" width="16.28515625" customWidth="1"/>
    <col min="4099" max="4099" width="13.5703125" customWidth="1"/>
    <col min="4100" max="4100" width="10.5703125" customWidth="1"/>
    <col min="4101" max="4101" width="10.140625" customWidth="1"/>
    <col min="4102" max="4102" width="12.42578125" bestFit="1" customWidth="1"/>
    <col min="4103" max="4103" width="35.85546875" customWidth="1"/>
    <col min="4353" max="4353" width="37.28515625" customWidth="1"/>
    <col min="4354" max="4354" width="16.28515625" customWidth="1"/>
    <col min="4355" max="4355" width="13.5703125" customWidth="1"/>
    <col min="4356" max="4356" width="10.5703125" customWidth="1"/>
    <col min="4357" max="4357" width="10.140625" customWidth="1"/>
    <col min="4358" max="4358" width="12.42578125" bestFit="1" customWidth="1"/>
    <col min="4359" max="4359" width="35.85546875" customWidth="1"/>
    <col min="4609" max="4609" width="37.28515625" customWidth="1"/>
    <col min="4610" max="4610" width="16.28515625" customWidth="1"/>
    <col min="4611" max="4611" width="13.5703125" customWidth="1"/>
    <col min="4612" max="4612" width="10.5703125" customWidth="1"/>
    <col min="4613" max="4613" width="10.140625" customWidth="1"/>
    <col min="4614" max="4614" width="12.42578125" bestFit="1" customWidth="1"/>
    <col min="4615" max="4615" width="35.85546875" customWidth="1"/>
    <col min="4865" max="4865" width="37.28515625" customWidth="1"/>
    <col min="4866" max="4866" width="16.28515625" customWidth="1"/>
    <col min="4867" max="4867" width="13.5703125" customWidth="1"/>
    <col min="4868" max="4868" width="10.5703125" customWidth="1"/>
    <col min="4869" max="4869" width="10.140625" customWidth="1"/>
    <col min="4870" max="4870" width="12.42578125" bestFit="1" customWidth="1"/>
    <col min="4871" max="4871" width="35.85546875" customWidth="1"/>
    <col min="5121" max="5121" width="37.28515625" customWidth="1"/>
    <col min="5122" max="5122" width="16.28515625" customWidth="1"/>
    <col min="5123" max="5123" width="13.5703125" customWidth="1"/>
    <col min="5124" max="5124" width="10.5703125" customWidth="1"/>
    <col min="5125" max="5125" width="10.140625" customWidth="1"/>
    <col min="5126" max="5126" width="12.42578125" bestFit="1" customWidth="1"/>
    <col min="5127" max="5127" width="35.85546875" customWidth="1"/>
    <col min="5377" max="5377" width="37.28515625" customWidth="1"/>
    <col min="5378" max="5378" width="16.28515625" customWidth="1"/>
    <col min="5379" max="5379" width="13.5703125" customWidth="1"/>
    <col min="5380" max="5380" width="10.5703125" customWidth="1"/>
    <col min="5381" max="5381" width="10.140625" customWidth="1"/>
    <col min="5382" max="5382" width="12.42578125" bestFit="1" customWidth="1"/>
    <col min="5383" max="5383" width="35.85546875" customWidth="1"/>
    <col min="5633" max="5633" width="37.28515625" customWidth="1"/>
    <col min="5634" max="5634" width="16.28515625" customWidth="1"/>
    <col min="5635" max="5635" width="13.5703125" customWidth="1"/>
    <col min="5636" max="5636" width="10.5703125" customWidth="1"/>
    <col min="5637" max="5637" width="10.140625" customWidth="1"/>
    <col min="5638" max="5638" width="12.42578125" bestFit="1" customWidth="1"/>
    <col min="5639" max="5639" width="35.85546875" customWidth="1"/>
    <col min="5889" max="5889" width="37.28515625" customWidth="1"/>
    <col min="5890" max="5890" width="16.28515625" customWidth="1"/>
    <col min="5891" max="5891" width="13.5703125" customWidth="1"/>
    <col min="5892" max="5892" width="10.5703125" customWidth="1"/>
    <col min="5893" max="5893" width="10.140625" customWidth="1"/>
    <col min="5894" max="5894" width="12.42578125" bestFit="1" customWidth="1"/>
    <col min="5895" max="5895" width="35.85546875" customWidth="1"/>
    <col min="6145" max="6145" width="37.28515625" customWidth="1"/>
    <col min="6146" max="6146" width="16.28515625" customWidth="1"/>
    <col min="6147" max="6147" width="13.5703125" customWidth="1"/>
    <col min="6148" max="6148" width="10.5703125" customWidth="1"/>
    <col min="6149" max="6149" width="10.140625" customWidth="1"/>
    <col min="6150" max="6150" width="12.42578125" bestFit="1" customWidth="1"/>
    <col min="6151" max="6151" width="35.85546875" customWidth="1"/>
    <col min="6401" max="6401" width="37.28515625" customWidth="1"/>
    <col min="6402" max="6402" width="16.28515625" customWidth="1"/>
    <col min="6403" max="6403" width="13.5703125" customWidth="1"/>
    <col min="6404" max="6404" width="10.5703125" customWidth="1"/>
    <col min="6405" max="6405" width="10.140625" customWidth="1"/>
    <col min="6406" max="6406" width="12.42578125" bestFit="1" customWidth="1"/>
    <col min="6407" max="6407" width="35.85546875" customWidth="1"/>
    <col min="6657" max="6657" width="37.28515625" customWidth="1"/>
    <col min="6658" max="6658" width="16.28515625" customWidth="1"/>
    <col min="6659" max="6659" width="13.5703125" customWidth="1"/>
    <col min="6660" max="6660" width="10.5703125" customWidth="1"/>
    <col min="6661" max="6661" width="10.140625" customWidth="1"/>
    <col min="6662" max="6662" width="12.42578125" bestFit="1" customWidth="1"/>
    <col min="6663" max="6663" width="35.85546875" customWidth="1"/>
    <col min="6913" max="6913" width="37.28515625" customWidth="1"/>
    <col min="6914" max="6914" width="16.28515625" customWidth="1"/>
    <col min="6915" max="6915" width="13.5703125" customWidth="1"/>
    <col min="6916" max="6916" width="10.5703125" customWidth="1"/>
    <col min="6917" max="6917" width="10.140625" customWidth="1"/>
    <col min="6918" max="6918" width="12.42578125" bestFit="1" customWidth="1"/>
    <col min="6919" max="6919" width="35.85546875" customWidth="1"/>
    <col min="7169" max="7169" width="37.28515625" customWidth="1"/>
    <col min="7170" max="7170" width="16.28515625" customWidth="1"/>
    <col min="7171" max="7171" width="13.5703125" customWidth="1"/>
    <col min="7172" max="7172" width="10.5703125" customWidth="1"/>
    <col min="7173" max="7173" width="10.140625" customWidth="1"/>
    <col min="7174" max="7174" width="12.42578125" bestFit="1" customWidth="1"/>
    <col min="7175" max="7175" width="35.85546875" customWidth="1"/>
    <col min="7425" max="7425" width="37.28515625" customWidth="1"/>
    <col min="7426" max="7426" width="16.28515625" customWidth="1"/>
    <col min="7427" max="7427" width="13.5703125" customWidth="1"/>
    <col min="7428" max="7428" width="10.5703125" customWidth="1"/>
    <col min="7429" max="7429" width="10.140625" customWidth="1"/>
    <col min="7430" max="7430" width="12.42578125" bestFit="1" customWidth="1"/>
    <col min="7431" max="7431" width="35.85546875" customWidth="1"/>
    <col min="7681" max="7681" width="37.28515625" customWidth="1"/>
    <col min="7682" max="7682" width="16.28515625" customWidth="1"/>
    <col min="7683" max="7683" width="13.5703125" customWidth="1"/>
    <col min="7684" max="7684" width="10.5703125" customWidth="1"/>
    <col min="7685" max="7685" width="10.140625" customWidth="1"/>
    <col min="7686" max="7686" width="12.42578125" bestFit="1" customWidth="1"/>
    <col min="7687" max="7687" width="35.85546875" customWidth="1"/>
    <col min="7937" max="7937" width="37.28515625" customWidth="1"/>
    <col min="7938" max="7938" width="16.28515625" customWidth="1"/>
    <col min="7939" max="7939" width="13.5703125" customWidth="1"/>
    <col min="7940" max="7940" width="10.5703125" customWidth="1"/>
    <col min="7941" max="7941" width="10.140625" customWidth="1"/>
    <col min="7942" max="7942" width="12.42578125" bestFit="1" customWidth="1"/>
    <col min="7943" max="7943" width="35.85546875" customWidth="1"/>
    <col min="8193" max="8193" width="37.28515625" customWidth="1"/>
    <col min="8194" max="8194" width="16.28515625" customWidth="1"/>
    <col min="8195" max="8195" width="13.5703125" customWidth="1"/>
    <col min="8196" max="8196" width="10.5703125" customWidth="1"/>
    <col min="8197" max="8197" width="10.140625" customWidth="1"/>
    <col min="8198" max="8198" width="12.42578125" bestFit="1" customWidth="1"/>
    <col min="8199" max="8199" width="35.85546875" customWidth="1"/>
    <col min="8449" max="8449" width="37.28515625" customWidth="1"/>
    <col min="8450" max="8450" width="16.28515625" customWidth="1"/>
    <col min="8451" max="8451" width="13.5703125" customWidth="1"/>
    <col min="8452" max="8452" width="10.5703125" customWidth="1"/>
    <col min="8453" max="8453" width="10.140625" customWidth="1"/>
    <col min="8454" max="8454" width="12.42578125" bestFit="1" customWidth="1"/>
    <col min="8455" max="8455" width="35.85546875" customWidth="1"/>
    <col min="8705" max="8705" width="37.28515625" customWidth="1"/>
    <col min="8706" max="8706" width="16.28515625" customWidth="1"/>
    <col min="8707" max="8707" width="13.5703125" customWidth="1"/>
    <col min="8708" max="8708" width="10.5703125" customWidth="1"/>
    <col min="8709" max="8709" width="10.140625" customWidth="1"/>
    <col min="8710" max="8710" width="12.42578125" bestFit="1" customWidth="1"/>
    <col min="8711" max="8711" width="35.85546875" customWidth="1"/>
    <col min="8961" max="8961" width="37.28515625" customWidth="1"/>
    <col min="8962" max="8962" width="16.28515625" customWidth="1"/>
    <col min="8963" max="8963" width="13.5703125" customWidth="1"/>
    <col min="8964" max="8964" width="10.5703125" customWidth="1"/>
    <col min="8965" max="8965" width="10.140625" customWidth="1"/>
    <col min="8966" max="8966" width="12.42578125" bestFit="1" customWidth="1"/>
    <col min="8967" max="8967" width="35.85546875" customWidth="1"/>
    <col min="9217" max="9217" width="37.28515625" customWidth="1"/>
    <col min="9218" max="9218" width="16.28515625" customWidth="1"/>
    <col min="9219" max="9219" width="13.5703125" customWidth="1"/>
    <col min="9220" max="9220" width="10.5703125" customWidth="1"/>
    <col min="9221" max="9221" width="10.140625" customWidth="1"/>
    <col min="9222" max="9222" width="12.42578125" bestFit="1" customWidth="1"/>
    <col min="9223" max="9223" width="35.85546875" customWidth="1"/>
    <col min="9473" max="9473" width="37.28515625" customWidth="1"/>
    <col min="9474" max="9474" width="16.28515625" customWidth="1"/>
    <col min="9475" max="9475" width="13.5703125" customWidth="1"/>
    <col min="9476" max="9476" width="10.5703125" customWidth="1"/>
    <col min="9477" max="9477" width="10.140625" customWidth="1"/>
    <col min="9478" max="9478" width="12.42578125" bestFit="1" customWidth="1"/>
    <col min="9479" max="9479" width="35.85546875" customWidth="1"/>
    <col min="9729" max="9729" width="37.28515625" customWidth="1"/>
    <col min="9730" max="9730" width="16.28515625" customWidth="1"/>
    <col min="9731" max="9731" width="13.5703125" customWidth="1"/>
    <col min="9732" max="9732" width="10.5703125" customWidth="1"/>
    <col min="9733" max="9733" width="10.140625" customWidth="1"/>
    <col min="9734" max="9734" width="12.42578125" bestFit="1" customWidth="1"/>
    <col min="9735" max="9735" width="35.85546875" customWidth="1"/>
    <col min="9985" max="9985" width="37.28515625" customWidth="1"/>
    <col min="9986" max="9986" width="16.28515625" customWidth="1"/>
    <col min="9987" max="9987" width="13.5703125" customWidth="1"/>
    <col min="9988" max="9988" width="10.5703125" customWidth="1"/>
    <col min="9989" max="9989" width="10.140625" customWidth="1"/>
    <col min="9990" max="9990" width="12.42578125" bestFit="1" customWidth="1"/>
    <col min="9991" max="9991" width="35.85546875" customWidth="1"/>
    <col min="10241" max="10241" width="37.28515625" customWidth="1"/>
    <col min="10242" max="10242" width="16.28515625" customWidth="1"/>
    <col min="10243" max="10243" width="13.5703125" customWidth="1"/>
    <col min="10244" max="10244" width="10.5703125" customWidth="1"/>
    <col min="10245" max="10245" width="10.140625" customWidth="1"/>
    <col min="10246" max="10246" width="12.42578125" bestFit="1" customWidth="1"/>
    <col min="10247" max="10247" width="35.85546875" customWidth="1"/>
    <col min="10497" max="10497" width="37.28515625" customWidth="1"/>
    <col min="10498" max="10498" width="16.28515625" customWidth="1"/>
    <col min="10499" max="10499" width="13.5703125" customWidth="1"/>
    <col min="10500" max="10500" width="10.5703125" customWidth="1"/>
    <col min="10501" max="10501" width="10.140625" customWidth="1"/>
    <col min="10502" max="10502" width="12.42578125" bestFit="1" customWidth="1"/>
    <col min="10503" max="10503" width="35.85546875" customWidth="1"/>
    <col min="10753" max="10753" width="37.28515625" customWidth="1"/>
    <col min="10754" max="10754" width="16.28515625" customWidth="1"/>
    <col min="10755" max="10755" width="13.5703125" customWidth="1"/>
    <col min="10756" max="10756" width="10.5703125" customWidth="1"/>
    <col min="10757" max="10757" width="10.140625" customWidth="1"/>
    <col min="10758" max="10758" width="12.42578125" bestFit="1" customWidth="1"/>
    <col min="10759" max="10759" width="35.85546875" customWidth="1"/>
    <col min="11009" max="11009" width="37.28515625" customWidth="1"/>
    <col min="11010" max="11010" width="16.28515625" customWidth="1"/>
    <col min="11011" max="11011" width="13.5703125" customWidth="1"/>
    <col min="11012" max="11012" width="10.5703125" customWidth="1"/>
    <col min="11013" max="11013" width="10.140625" customWidth="1"/>
    <col min="11014" max="11014" width="12.42578125" bestFit="1" customWidth="1"/>
    <col min="11015" max="11015" width="35.85546875" customWidth="1"/>
    <col min="11265" max="11265" width="37.28515625" customWidth="1"/>
    <col min="11266" max="11266" width="16.28515625" customWidth="1"/>
    <col min="11267" max="11267" width="13.5703125" customWidth="1"/>
    <col min="11268" max="11268" width="10.5703125" customWidth="1"/>
    <col min="11269" max="11269" width="10.140625" customWidth="1"/>
    <col min="11270" max="11270" width="12.42578125" bestFit="1" customWidth="1"/>
    <col min="11271" max="11271" width="35.85546875" customWidth="1"/>
    <col min="11521" max="11521" width="37.28515625" customWidth="1"/>
    <col min="11522" max="11522" width="16.28515625" customWidth="1"/>
    <col min="11523" max="11523" width="13.5703125" customWidth="1"/>
    <col min="11524" max="11524" width="10.5703125" customWidth="1"/>
    <col min="11525" max="11525" width="10.140625" customWidth="1"/>
    <col min="11526" max="11526" width="12.42578125" bestFit="1" customWidth="1"/>
    <col min="11527" max="11527" width="35.85546875" customWidth="1"/>
    <col min="11777" max="11777" width="37.28515625" customWidth="1"/>
    <col min="11778" max="11778" width="16.28515625" customWidth="1"/>
    <col min="11779" max="11779" width="13.5703125" customWidth="1"/>
    <col min="11780" max="11780" width="10.5703125" customWidth="1"/>
    <col min="11781" max="11781" width="10.140625" customWidth="1"/>
    <col min="11782" max="11782" width="12.42578125" bestFit="1" customWidth="1"/>
    <col min="11783" max="11783" width="35.85546875" customWidth="1"/>
    <col min="12033" max="12033" width="37.28515625" customWidth="1"/>
    <col min="12034" max="12034" width="16.28515625" customWidth="1"/>
    <col min="12035" max="12035" width="13.5703125" customWidth="1"/>
    <col min="12036" max="12036" width="10.5703125" customWidth="1"/>
    <col min="12037" max="12037" width="10.140625" customWidth="1"/>
    <col min="12038" max="12038" width="12.42578125" bestFit="1" customWidth="1"/>
    <col min="12039" max="12039" width="35.85546875" customWidth="1"/>
    <col min="12289" max="12289" width="37.28515625" customWidth="1"/>
    <col min="12290" max="12290" width="16.28515625" customWidth="1"/>
    <col min="12291" max="12291" width="13.5703125" customWidth="1"/>
    <col min="12292" max="12292" width="10.5703125" customWidth="1"/>
    <col min="12293" max="12293" width="10.140625" customWidth="1"/>
    <col min="12294" max="12294" width="12.42578125" bestFit="1" customWidth="1"/>
    <col min="12295" max="12295" width="35.85546875" customWidth="1"/>
    <col min="12545" max="12545" width="37.28515625" customWidth="1"/>
    <col min="12546" max="12546" width="16.28515625" customWidth="1"/>
    <col min="12547" max="12547" width="13.5703125" customWidth="1"/>
    <col min="12548" max="12548" width="10.5703125" customWidth="1"/>
    <col min="12549" max="12549" width="10.140625" customWidth="1"/>
    <col min="12550" max="12550" width="12.42578125" bestFit="1" customWidth="1"/>
    <col min="12551" max="12551" width="35.85546875" customWidth="1"/>
    <col min="12801" max="12801" width="37.28515625" customWidth="1"/>
    <col min="12802" max="12802" width="16.28515625" customWidth="1"/>
    <col min="12803" max="12803" width="13.5703125" customWidth="1"/>
    <col min="12804" max="12804" width="10.5703125" customWidth="1"/>
    <col min="12805" max="12805" width="10.140625" customWidth="1"/>
    <col min="12806" max="12806" width="12.42578125" bestFit="1" customWidth="1"/>
    <col min="12807" max="12807" width="35.85546875" customWidth="1"/>
    <col min="13057" max="13057" width="37.28515625" customWidth="1"/>
    <col min="13058" max="13058" width="16.28515625" customWidth="1"/>
    <col min="13059" max="13059" width="13.5703125" customWidth="1"/>
    <col min="13060" max="13060" width="10.5703125" customWidth="1"/>
    <col min="13061" max="13061" width="10.140625" customWidth="1"/>
    <col min="13062" max="13062" width="12.42578125" bestFit="1" customWidth="1"/>
    <col min="13063" max="13063" width="35.85546875" customWidth="1"/>
    <col min="13313" max="13313" width="37.28515625" customWidth="1"/>
    <col min="13314" max="13314" width="16.28515625" customWidth="1"/>
    <col min="13315" max="13315" width="13.5703125" customWidth="1"/>
    <col min="13316" max="13316" width="10.5703125" customWidth="1"/>
    <col min="13317" max="13317" width="10.140625" customWidth="1"/>
    <col min="13318" max="13318" width="12.42578125" bestFit="1" customWidth="1"/>
    <col min="13319" max="13319" width="35.85546875" customWidth="1"/>
    <col min="13569" max="13569" width="37.28515625" customWidth="1"/>
    <col min="13570" max="13570" width="16.28515625" customWidth="1"/>
    <col min="13571" max="13571" width="13.5703125" customWidth="1"/>
    <col min="13572" max="13572" width="10.5703125" customWidth="1"/>
    <col min="13573" max="13573" width="10.140625" customWidth="1"/>
    <col min="13574" max="13574" width="12.42578125" bestFit="1" customWidth="1"/>
    <col min="13575" max="13575" width="35.85546875" customWidth="1"/>
    <col min="13825" max="13825" width="37.28515625" customWidth="1"/>
    <col min="13826" max="13826" width="16.28515625" customWidth="1"/>
    <col min="13827" max="13827" width="13.5703125" customWidth="1"/>
    <col min="13828" max="13828" width="10.5703125" customWidth="1"/>
    <col min="13829" max="13829" width="10.140625" customWidth="1"/>
    <col min="13830" max="13830" width="12.42578125" bestFit="1" customWidth="1"/>
    <col min="13831" max="13831" width="35.85546875" customWidth="1"/>
    <col min="14081" max="14081" width="37.28515625" customWidth="1"/>
    <col min="14082" max="14082" width="16.28515625" customWidth="1"/>
    <col min="14083" max="14083" width="13.5703125" customWidth="1"/>
    <col min="14084" max="14084" width="10.5703125" customWidth="1"/>
    <col min="14085" max="14085" width="10.140625" customWidth="1"/>
    <col min="14086" max="14086" width="12.42578125" bestFit="1" customWidth="1"/>
    <col min="14087" max="14087" width="35.85546875" customWidth="1"/>
    <col min="14337" max="14337" width="37.28515625" customWidth="1"/>
    <col min="14338" max="14338" width="16.28515625" customWidth="1"/>
    <col min="14339" max="14339" width="13.5703125" customWidth="1"/>
    <col min="14340" max="14340" width="10.5703125" customWidth="1"/>
    <col min="14341" max="14341" width="10.140625" customWidth="1"/>
    <col min="14342" max="14342" width="12.42578125" bestFit="1" customWidth="1"/>
    <col min="14343" max="14343" width="35.85546875" customWidth="1"/>
    <col min="14593" max="14593" width="37.28515625" customWidth="1"/>
    <col min="14594" max="14594" width="16.28515625" customWidth="1"/>
    <col min="14595" max="14595" width="13.5703125" customWidth="1"/>
    <col min="14596" max="14596" width="10.5703125" customWidth="1"/>
    <col min="14597" max="14597" width="10.140625" customWidth="1"/>
    <col min="14598" max="14598" width="12.42578125" bestFit="1" customWidth="1"/>
    <col min="14599" max="14599" width="35.85546875" customWidth="1"/>
    <col min="14849" max="14849" width="37.28515625" customWidth="1"/>
    <col min="14850" max="14850" width="16.28515625" customWidth="1"/>
    <col min="14851" max="14851" width="13.5703125" customWidth="1"/>
    <col min="14852" max="14852" width="10.5703125" customWidth="1"/>
    <col min="14853" max="14853" width="10.140625" customWidth="1"/>
    <col min="14854" max="14854" width="12.42578125" bestFit="1" customWidth="1"/>
    <col min="14855" max="14855" width="35.85546875" customWidth="1"/>
    <col min="15105" max="15105" width="37.28515625" customWidth="1"/>
    <col min="15106" max="15106" width="16.28515625" customWidth="1"/>
    <col min="15107" max="15107" width="13.5703125" customWidth="1"/>
    <col min="15108" max="15108" width="10.5703125" customWidth="1"/>
    <col min="15109" max="15109" width="10.140625" customWidth="1"/>
    <col min="15110" max="15110" width="12.42578125" bestFit="1" customWidth="1"/>
    <col min="15111" max="15111" width="35.85546875" customWidth="1"/>
    <col min="15361" max="15361" width="37.28515625" customWidth="1"/>
    <col min="15362" max="15362" width="16.28515625" customWidth="1"/>
    <col min="15363" max="15363" width="13.5703125" customWidth="1"/>
    <col min="15364" max="15364" width="10.5703125" customWidth="1"/>
    <col min="15365" max="15365" width="10.140625" customWidth="1"/>
    <col min="15366" max="15366" width="12.42578125" bestFit="1" customWidth="1"/>
    <col min="15367" max="15367" width="35.85546875" customWidth="1"/>
    <col min="15617" max="15617" width="37.28515625" customWidth="1"/>
    <col min="15618" max="15618" width="16.28515625" customWidth="1"/>
    <col min="15619" max="15619" width="13.5703125" customWidth="1"/>
    <col min="15620" max="15620" width="10.5703125" customWidth="1"/>
    <col min="15621" max="15621" width="10.140625" customWidth="1"/>
    <col min="15622" max="15622" width="12.42578125" bestFit="1" customWidth="1"/>
    <col min="15623" max="15623" width="35.85546875" customWidth="1"/>
    <col min="15873" max="15873" width="37.28515625" customWidth="1"/>
    <col min="15874" max="15874" width="16.28515625" customWidth="1"/>
    <col min="15875" max="15875" width="13.5703125" customWidth="1"/>
    <col min="15876" max="15876" width="10.5703125" customWidth="1"/>
    <col min="15877" max="15877" width="10.140625" customWidth="1"/>
    <col min="15878" max="15878" width="12.42578125" bestFit="1" customWidth="1"/>
    <col min="15879" max="15879" width="35.85546875" customWidth="1"/>
    <col min="16129" max="16129" width="37.28515625" customWidth="1"/>
    <col min="16130" max="16130" width="16.28515625" customWidth="1"/>
    <col min="16131" max="16131" width="13.5703125" customWidth="1"/>
    <col min="16132" max="16132" width="10.5703125" customWidth="1"/>
    <col min="16133" max="16133" width="10.140625" customWidth="1"/>
    <col min="16134" max="16134" width="12.42578125" bestFit="1" customWidth="1"/>
    <col min="16135" max="16135" width="35.85546875" customWidth="1"/>
  </cols>
  <sheetData>
    <row r="1" spans="1:7" ht="26.25" customHeight="1">
      <c r="A1" s="414" t="s">
        <v>272</v>
      </c>
      <c r="B1" s="415"/>
      <c r="C1" s="415"/>
      <c r="D1" s="415"/>
      <c r="E1" s="415"/>
      <c r="F1" s="415"/>
      <c r="G1" s="415"/>
    </row>
    <row r="2" spans="1:7">
      <c r="A2" s="418"/>
      <c r="B2" s="418"/>
      <c r="C2" s="418"/>
      <c r="D2" s="418"/>
      <c r="E2" s="418"/>
      <c r="F2" s="418"/>
      <c r="G2" s="418"/>
    </row>
    <row r="3" spans="1:7" s="23" customFormat="1" ht="12.75" customHeight="1">
      <c r="A3" s="416" t="s">
        <v>273</v>
      </c>
      <c r="B3" s="417"/>
      <c r="C3" s="417"/>
      <c r="D3" s="417"/>
      <c r="E3" s="417"/>
      <c r="F3" s="417"/>
      <c r="G3" s="416"/>
    </row>
    <row r="4" spans="1:7" s="2" customFormat="1" ht="36.75" customHeight="1">
      <c r="A4" s="419" t="s">
        <v>212</v>
      </c>
      <c r="B4" s="421" t="s">
        <v>213</v>
      </c>
      <c r="C4" s="422" t="s">
        <v>269</v>
      </c>
      <c r="D4" s="422" t="s">
        <v>215</v>
      </c>
      <c r="E4" s="423"/>
      <c r="F4" s="424"/>
      <c r="G4" s="411"/>
    </row>
    <row r="5" spans="1:7" s="2" customFormat="1" ht="33.75" customHeight="1">
      <c r="A5" s="420"/>
      <c r="B5" s="421"/>
      <c r="C5" s="422"/>
      <c r="D5" s="32" t="s">
        <v>216</v>
      </c>
      <c r="E5" s="32" t="s">
        <v>274</v>
      </c>
      <c r="F5" s="33" t="s">
        <v>271</v>
      </c>
      <c r="G5" s="412"/>
    </row>
    <row r="6" spans="1:7" s="25" customFormat="1" ht="36">
      <c r="A6" s="6" t="s">
        <v>219</v>
      </c>
      <c r="B6" s="24">
        <v>86</v>
      </c>
      <c r="C6" s="8">
        <v>14021407</v>
      </c>
      <c r="D6" s="8">
        <v>10641809</v>
      </c>
      <c r="E6" s="8">
        <v>1939916</v>
      </c>
      <c r="F6" s="8">
        <v>1439682</v>
      </c>
      <c r="G6" s="6" t="s">
        <v>220</v>
      </c>
    </row>
    <row r="7" spans="1:7" s="28" customFormat="1" ht="15" customHeight="1">
      <c r="A7" s="10" t="s">
        <v>221</v>
      </c>
      <c r="B7" s="26"/>
      <c r="C7" s="27" t="s">
        <v>222</v>
      </c>
      <c r="D7" s="27" t="s">
        <v>222</v>
      </c>
      <c r="E7" s="27" t="s">
        <v>222</v>
      </c>
      <c r="F7" s="27" t="s">
        <v>222</v>
      </c>
      <c r="G7" s="10" t="s">
        <v>223</v>
      </c>
    </row>
    <row r="8" spans="1:7" s="29" customFormat="1" ht="15" customHeight="1">
      <c r="A8" s="13" t="s">
        <v>224</v>
      </c>
      <c r="B8" s="26" t="s">
        <v>225</v>
      </c>
      <c r="C8" s="11">
        <v>507409</v>
      </c>
      <c r="D8" s="11">
        <v>462134</v>
      </c>
      <c r="E8" s="11">
        <v>13562</v>
      </c>
      <c r="F8" s="11">
        <v>31713</v>
      </c>
      <c r="G8" s="13" t="s">
        <v>226</v>
      </c>
    </row>
    <row r="9" spans="1:7" s="29" customFormat="1" ht="24">
      <c r="A9" s="13" t="s">
        <v>227</v>
      </c>
      <c r="B9" s="26" t="s">
        <v>228</v>
      </c>
      <c r="C9" s="11">
        <v>12231447</v>
      </c>
      <c r="D9" s="11">
        <v>9316540</v>
      </c>
      <c r="E9" s="11">
        <v>1724224</v>
      </c>
      <c r="F9" s="11">
        <v>1190683</v>
      </c>
      <c r="G9" s="13" t="s">
        <v>229</v>
      </c>
    </row>
    <row r="10" spans="1:7" s="29" customFormat="1" ht="24">
      <c r="A10" s="13" t="s">
        <v>230</v>
      </c>
      <c r="B10" s="26" t="s">
        <v>231</v>
      </c>
      <c r="C10" s="11">
        <v>723054</v>
      </c>
      <c r="D10" s="11">
        <v>521295</v>
      </c>
      <c r="E10" s="11">
        <v>107634</v>
      </c>
      <c r="F10" s="11">
        <v>94125</v>
      </c>
      <c r="G10" s="13" t="s">
        <v>232</v>
      </c>
    </row>
    <row r="11" spans="1:7" s="29" customFormat="1" ht="15" customHeight="1">
      <c r="A11" s="13" t="s">
        <v>233</v>
      </c>
      <c r="B11" s="26" t="s">
        <v>234</v>
      </c>
      <c r="C11" s="11">
        <v>133109</v>
      </c>
      <c r="D11" s="11">
        <v>85283</v>
      </c>
      <c r="E11" s="11">
        <v>35015</v>
      </c>
      <c r="F11" s="11">
        <v>12811</v>
      </c>
      <c r="G11" s="13" t="s">
        <v>235</v>
      </c>
    </row>
    <row r="12" spans="1:7" s="29" customFormat="1" ht="24">
      <c r="A12" s="13" t="s">
        <v>236</v>
      </c>
      <c r="B12" s="26" t="s">
        <v>237</v>
      </c>
      <c r="C12" s="11">
        <v>426388</v>
      </c>
      <c r="D12" s="11">
        <v>256557</v>
      </c>
      <c r="E12" s="11">
        <v>59481</v>
      </c>
      <c r="F12" s="11">
        <v>110350</v>
      </c>
      <c r="G12" s="13" t="s">
        <v>238</v>
      </c>
    </row>
    <row r="13" spans="1:7">
      <c r="A13" s="34"/>
      <c r="B13" s="34"/>
      <c r="C13" s="34"/>
      <c r="D13" s="34"/>
      <c r="E13" s="34"/>
      <c r="F13" s="34"/>
      <c r="G13" s="34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11" orientation="landscape" useFirstPageNumber="1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D13" sqref="D13"/>
    </sheetView>
  </sheetViews>
  <sheetFormatPr defaultRowHeight="12.75"/>
  <cols>
    <col min="1" max="1" width="37.5703125" customWidth="1"/>
    <col min="2" max="2" width="15.5703125" customWidth="1"/>
    <col min="3" max="3" width="13.5703125" customWidth="1"/>
    <col min="4" max="4" width="10.28515625" customWidth="1"/>
    <col min="5" max="5" width="11.140625" customWidth="1"/>
    <col min="6" max="6" width="12.42578125" bestFit="1" customWidth="1"/>
    <col min="7" max="7" width="31.7109375" customWidth="1"/>
    <col min="257" max="257" width="37.5703125" customWidth="1"/>
    <col min="258" max="258" width="15.5703125" customWidth="1"/>
    <col min="259" max="259" width="13.5703125" customWidth="1"/>
    <col min="260" max="260" width="10.28515625" customWidth="1"/>
    <col min="261" max="261" width="11.140625" customWidth="1"/>
    <col min="262" max="262" width="12.42578125" bestFit="1" customWidth="1"/>
    <col min="263" max="263" width="31.7109375" customWidth="1"/>
    <col min="513" max="513" width="37.5703125" customWidth="1"/>
    <col min="514" max="514" width="15.5703125" customWidth="1"/>
    <col min="515" max="515" width="13.5703125" customWidth="1"/>
    <col min="516" max="516" width="10.28515625" customWidth="1"/>
    <col min="517" max="517" width="11.140625" customWidth="1"/>
    <col min="518" max="518" width="12.42578125" bestFit="1" customWidth="1"/>
    <col min="519" max="519" width="31.7109375" customWidth="1"/>
    <col min="769" max="769" width="37.5703125" customWidth="1"/>
    <col min="770" max="770" width="15.5703125" customWidth="1"/>
    <col min="771" max="771" width="13.5703125" customWidth="1"/>
    <col min="772" max="772" width="10.28515625" customWidth="1"/>
    <col min="773" max="773" width="11.140625" customWidth="1"/>
    <col min="774" max="774" width="12.42578125" bestFit="1" customWidth="1"/>
    <col min="775" max="775" width="31.7109375" customWidth="1"/>
    <col min="1025" max="1025" width="37.5703125" customWidth="1"/>
    <col min="1026" max="1026" width="15.5703125" customWidth="1"/>
    <col min="1027" max="1027" width="13.5703125" customWidth="1"/>
    <col min="1028" max="1028" width="10.28515625" customWidth="1"/>
    <col min="1029" max="1029" width="11.140625" customWidth="1"/>
    <col min="1030" max="1030" width="12.42578125" bestFit="1" customWidth="1"/>
    <col min="1031" max="1031" width="31.7109375" customWidth="1"/>
    <col min="1281" max="1281" width="37.5703125" customWidth="1"/>
    <col min="1282" max="1282" width="15.5703125" customWidth="1"/>
    <col min="1283" max="1283" width="13.5703125" customWidth="1"/>
    <col min="1284" max="1284" width="10.28515625" customWidth="1"/>
    <col min="1285" max="1285" width="11.140625" customWidth="1"/>
    <col min="1286" max="1286" width="12.42578125" bestFit="1" customWidth="1"/>
    <col min="1287" max="1287" width="31.7109375" customWidth="1"/>
    <col min="1537" max="1537" width="37.5703125" customWidth="1"/>
    <col min="1538" max="1538" width="15.5703125" customWidth="1"/>
    <col min="1539" max="1539" width="13.5703125" customWidth="1"/>
    <col min="1540" max="1540" width="10.28515625" customWidth="1"/>
    <col min="1541" max="1541" width="11.140625" customWidth="1"/>
    <col min="1542" max="1542" width="12.42578125" bestFit="1" customWidth="1"/>
    <col min="1543" max="1543" width="31.7109375" customWidth="1"/>
    <col min="1793" max="1793" width="37.5703125" customWidth="1"/>
    <col min="1794" max="1794" width="15.5703125" customWidth="1"/>
    <col min="1795" max="1795" width="13.5703125" customWidth="1"/>
    <col min="1796" max="1796" width="10.28515625" customWidth="1"/>
    <col min="1797" max="1797" width="11.140625" customWidth="1"/>
    <col min="1798" max="1798" width="12.42578125" bestFit="1" customWidth="1"/>
    <col min="1799" max="1799" width="31.7109375" customWidth="1"/>
    <col min="2049" max="2049" width="37.5703125" customWidth="1"/>
    <col min="2050" max="2050" width="15.5703125" customWidth="1"/>
    <col min="2051" max="2051" width="13.5703125" customWidth="1"/>
    <col min="2052" max="2052" width="10.28515625" customWidth="1"/>
    <col min="2053" max="2053" width="11.140625" customWidth="1"/>
    <col min="2054" max="2054" width="12.42578125" bestFit="1" customWidth="1"/>
    <col min="2055" max="2055" width="31.7109375" customWidth="1"/>
    <col min="2305" max="2305" width="37.5703125" customWidth="1"/>
    <col min="2306" max="2306" width="15.5703125" customWidth="1"/>
    <col min="2307" max="2307" width="13.5703125" customWidth="1"/>
    <col min="2308" max="2308" width="10.28515625" customWidth="1"/>
    <col min="2309" max="2309" width="11.140625" customWidth="1"/>
    <col min="2310" max="2310" width="12.42578125" bestFit="1" customWidth="1"/>
    <col min="2311" max="2311" width="31.7109375" customWidth="1"/>
    <col min="2561" max="2561" width="37.5703125" customWidth="1"/>
    <col min="2562" max="2562" width="15.5703125" customWidth="1"/>
    <col min="2563" max="2563" width="13.5703125" customWidth="1"/>
    <col min="2564" max="2564" width="10.28515625" customWidth="1"/>
    <col min="2565" max="2565" width="11.140625" customWidth="1"/>
    <col min="2566" max="2566" width="12.42578125" bestFit="1" customWidth="1"/>
    <col min="2567" max="2567" width="31.7109375" customWidth="1"/>
    <col min="2817" max="2817" width="37.5703125" customWidth="1"/>
    <col min="2818" max="2818" width="15.5703125" customWidth="1"/>
    <col min="2819" max="2819" width="13.5703125" customWidth="1"/>
    <col min="2820" max="2820" width="10.28515625" customWidth="1"/>
    <col min="2821" max="2821" width="11.140625" customWidth="1"/>
    <col min="2822" max="2822" width="12.42578125" bestFit="1" customWidth="1"/>
    <col min="2823" max="2823" width="31.7109375" customWidth="1"/>
    <col min="3073" max="3073" width="37.5703125" customWidth="1"/>
    <col min="3074" max="3074" width="15.5703125" customWidth="1"/>
    <col min="3075" max="3075" width="13.5703125" customWidth="1"/>
    <col min="3076" max="3076" width="10.28515625" customWidth="1"/>
    <col min="3077" max="3077" width="11.140625" customWidth="1"/>
    <col min="3078" max="3078" width="12.42578125" bestFit="1" customWidth="1"/>
    <col min="3079" max="3079" width="31.7109375" customWidth="1"/>
    <col min="3329" max="3329" width="37.5703125" customWidth="1"/>
    <col min="3330" max="3330" width="15.5703125" customWidth="1"/>
    <col min="3331" max="3331" width="13.5703125" customWidth="1"/>
    <col min="3332" max="3332" width="10.28515625" customWidth="1"/>
    <col min="3333" max="3333" width="11.140625" customWidth="1"/>
    <col min="3334" max="3334" width="12.42578125" bestFit="1" customWidth="1"/>
    <col min="3335" max="3335" width="31.7109375" customWidth="1"/>
    <col min="3585" max="3585" width="37.5703125" customWidth="1"/>
    <col min="3586" max="3586" width="15.5703125" customWidth="1"/>
    <col min="3587" max="3587" width="13.5703125" customWidth="1"/>
    <col min="3588" max="3588" width="10.28515625" customWidth="1"/>
    <col min="3589" max="3589" width="11.140625" customWidth="1"/>
    <col min="3590" max="3590" width="12.42578125" bestFit="1" customWidth="1"/>
    <col min="3591" max="3591" width="31.7109375" customWidth="1"/>
    <col min="3841" max="3841" width="37.5703125" customWidth="1"/>
    <col min="3842" max="3842" width="15.5703125" customWidth="1"/>
    <col min="3843" max="3843" width="13.5703125" customWidth="1"/>
    <col min="3844" max="3844" width="10.28515625" customWidth="1"/>
    <col min="3845" max="3845" width="11.140625" customWidth="1"/>
    <col min="3846" max="3846" width="12.42578125" bestFit="1" customWidth="1"/>
    <col min="3847" max="3847" width="31.7109375" customWidth="1"/>
    <col min="4097" max="4097" width="37.5703125" customWidth="1"/>
    <col min="4098" max="4098" width="15.5703125" customWidth="1"/>
    <col min="4099" max="4099" width="13.5703125" customWidth="1"/>
    <col min="4100" max="4100" width="10.28515625" customWidth="1"/>
    <col min="4101" max="4101" width="11.140625" customWidth="1"/>
    <col min="4102" max="4102" width="12.42578125" bestFit="1" customWidth="1"/>
    <col min="4103" max="4103" width="31.7109375" customWidth="1"/>
    <col min="4353" max="4353" width="37.5703125" customWidth="1"/>
    <col min="4354" max="4354" width="15.5703125" customWidth="1"/>
    <col min="4355" max="4355" width="13.5703125" customWidth="1"/>
    <col min="4356" max="4356" width="10.28515625" customWidth="1"/>
    <col min="4357" max="4357" width="11.140625" customWidth="1"/>
    <col min="4358" max="4358" width="12.42578125" bestFit="1" customWidth="1"/>
    <col min="4359" max="4359" width="31.7109375" customWidth="1"/>
    <col min="4609" max="4609" width="37.5703125" customWidth="1"/>
    <col min="4610" max="4610" width="15.5703125" customWidth="1"/>
    <col min="4611" max="4611" width="13.5703125" customWidth="1"/>
    <col min="4612" max="4612" width="10.28515625" customWidth="1"/>
    <col min="4613" max="4613" width="11.140625" customWidth="1"/>
    <col min="4614" max="4614" width="12.42578125" bestFit="1" customWidth="1"/>
    <col min="4615" max="4615" width="31.7109375" customWidth="1"/>
    <col min="4865" max="4865" width="37.5703125" customWidth="1"/>
    <col min="4866" max="4866" width="15.5703125" customWidth="1"/>
    <col min="4867" max="4867" width="13.5703125" customWidth="1"/>
    <col min="4868" max="4868" width="10.28515625" customWidth="1"/>
    <col min="4869" max="4869" width="11.140625" customWidth="1"/>
    <col min="4870" max="4870" width="12.42578125" bestFit="1" customWidth="1"/>
    <col min="4871" max="4871" width="31.7109375" customWidth="1"/>
    <col min="5121" max="5121" width="37.5703125" customWidth="1"/>
    <col min="5122" max="5122" width="15.5703125" customWidth="1"/>
    <col min="5123" max="5123" width="13.5703125" customWidth="1"/>
    <col min="5124" max="5124" width="10.28515625" customWidth="1"/>
    <col min="5125" max="5125" width="11.140625" customWidth="1"/>
    <col min="5126" max="5126" width="12.42578125" bestFit="1" customWidth="1"/>
    <col min="5127" max="5127" width="31.7109375" customWidth="1"/>
    <col min="5377" max="5377" width="37.5703125" customWidth="1"/>
    <col min="5378" max="5378" width="15.5703125" customWidth="1"/>
    <col min="5379" max="5379" width="13.5703125" customWidth="1"/>
    <col min="5380" max="5380" width="10.28515625" customWidth="1"/>
    <col min="5381" max="5381" width="11.140625" customWidth="1"/>
    <col min="5382" max="5382" width="12.42578125" bestFit="1" customWidth="1"/>
    <col min="5383" max="5383" width="31.7109375" customWidth="1"/>
    <col min="5633" max="5633" width="37.5703125" customWidth="1"/>
    <col min="5634" max="5634" width="15.5703125" customWidth="1"/>
    <col min="5635" max="5635" width="13.5703125" customWidth="1"/>
    <col min="5636" max="5636" width="10.28515625" customWidth="1"/>
    <col min="5637" max="5637" width="11.140625" customWidth="1"/>
    <col min="5638" max="5638" width="12.42578125" bestFit="1" customWidth="1"/>
    <col min="5639" max="5639" width="31.7109375" customWidth="1"/>
    <col min="5889" max="5889" width="37.5703125" customWidth="1"/>
    <col min="5890" max="5890" width="15.5703125" customWidth="1"/>
    <col min="5891" max="5891" width="13.5703125" customWidth="1"/>
    <col min="5892" max="5892" width="10.28515625" customWidth="1"/>
    <col min="5893" max="5893" width="11.140625" customWidth="1"/>
    <col min="5894" max="5894" width="12.42578125" bestFit="1" customWidth="1"/>
    <col min="5895" max="5895" width="31.7109375" customWidth="1"/>
    <col min="6145" max="6145" width="37.5703125" customWidth="1"/>
    <col min="6146" max="6146" width="15.5703125" customWidth="1"/>
    <col min="6147" max="6147" width="13.5703125" customWidth="1"/>
    <col min="6148" max="6148" width="10.28515625" customWidth="1"/>
    <col min="6149" max="6149" width="11.140625" customWidth="1"/>
    <col min="6150" max="6150" width="12.42578125" bestFit="1" customWidth="1"/>
    <col min="6151" max="6151" width="31.7109375" customWidth="1"/>
    <col min="6401" max="6401" width="37.5703125" customWidth="1"/>
    <col min="6402" max="6402" width="15.5703125" customWidth="1"/>
    <col min="6403" max="6403" width="13.5703125" customWidth="1"/>
    <col min="6404" max="6404" width="10.28515625" customWidth="1"/>
    <col min="6405" max="6405" width="11.140625" customWidth="1"/>
    <col min="6406" max="6406" width="12.42578125" bestFit="1" customWidth="1"/>
    <col min="6407" max="6407" width="31.7109375" customWidth="1"/>
    <col min="6657" max="6657" width="37.5703125" customWidth="1"/>
    <col min="6658" max="6658" width="15.5703125" customWidth="1"/>
    <col min="6659" max="6659" width="13.5703125" customWidth="1"/>
    <col min="6660" max="6660" width="10.28515625" customWidth="1"/>
    <col min="6661" max="6661" width="11.140625" customWidth="1"/>
    <col min="6662" max="6662" width="12.42578125" bestFit="1" customWidth="1"/>
    <col min="6663" max="6663" width="31.7109375" customWidth="1"/>
    <col min="6913" max="6913" width="37.5703125" customWidth="1"/>
    <col min="6914" max="6914" width="15.5703125" customWidth="1"/>
    <col min="6915" max="6915" width="13.5703125" customWidth="1"/>
    <col min="6916" max="6916" width="10.28515625" customWidth="1"/>
    <col min="6917" max="6917" width="11.140625" customWidth="1"/>
    <col min="6918" max="6918" width="12.42578125" bestFit="1" customWidth="1"/>
    <col min="6919" max="6919" width="31.7109375" customWidth="1"/>
    <col min="7169" max="7169" width="37.5703125" customWidth="1"/>
    <col min="7170" max="7170" width="15.5703125" customWidth="1"/>
    <col min="7171" max="7171" width="13.5703125" customWidth="1"/>
    <col min="7172" max="7172" width="10.28515625" customWidth="1"/>
    <col min="7173" max="7173" width="11.140625" customWidth="1"/>
    <col min="7174" max="7174" width="12.42578125" bestFit="1" customWidth="1"/>
    <col min="7175" max="7175" width="31.7109375" customWidth="1"/>
    <col min="7425" max="7425" width="37.5703125" customWidth="1"/>
    <col min="7426" max="7426" width="15.5703125" customWidth="1"/>
    <col min="7427" max="7427" width="13.5703125" customWidth="1"/>
    <col min="7428" max="7428" width="10.28515625" customWidth="1"/>
    <col min="7429" max="7429" width="11.140625" customWidth="1"/>
    <col min="7430" max="7430" width="12.42578125" bestFit="1" customWidth="1"/>
    <col min="7431" max="7431" width="31.7109375" customWidth="1"/>
    <col min="7681" max="7681" width="37.5703125" customWidth="1"/>
    <col min="7682" max="7682" width="15.5703125" customWidth="1"/>
    <col min="7683" max="7683" width="13.5703125" customWidth="1"/>
    <col min="7684" max="7684" width="10.28515625" customWidth="1"/>
    <col min="7685" max="7685" width="11.140625" customWidth="1"/>
    <col min="7686" max="7686" width="12.42578125" bestFit="1" customWidth="1"/>
    <col min="7687" max="7687" width="31.7109375" customWidth="1"/>
    <col min="7937" max="7937" width="37.5703125" customWidth="1"/>
    <col min="7938" max="7938" width="15.5703125" customWidth="1"/>
    <col min="7939" max="7939" width="13.5703125" customWidth="1"/>
    <col min="7940" max="7940" width="10.28515625" customWidth="1"/>
    <col min="7941" max="7941" width="11.140625" customWidth="1"/>
    <col min="7942" max="7942" width="12.42578125" bestFit="1" customWidth="1"/>
    <col min="7943" max="7943" width="31.7109375" customWidth="1"/>
    <col min="8193" max="8193" width="37.5703125" customWidth="1"/>
    <col min="8194" max="8194" width="15.5703125" customWidth="1"/>
    <col min="8195" max="8195" width="13.5703125" customWidth="1"/>
    <col min="8196" max="8196" width="10.28515625" customWidth="1"/>
    <col min="8197" max="8197" width="11.140625" customWidth="1"/>
    <col min="8198" max="8198" width="12.42578125" bestFit="1" customWidth="1"/>
    <col min="8199" max="8199" width="31.7109375" customWidth="1"/>
    <col min="8449" max="8449" width="37.5703125" customWidth="1"/>
    <col min="8450" max="8450" width="15.5703125" customWidth="1"/>
    <col min="8451" max="8451" width="13.5703125" customWidth="1"/>
    <col min="8452" max="8452" width="10.28515625" customWidth="1"/>
    <col min="8453" max="8453" width="11.140625" customWidth="1"/>
    <col min="8454" max="8454" width="12.42578125" bestFit="1" customWidth="1"/>
    <col min="8455" max="8455" width="31.7109375" customWidth="1"/>
    <col min="8705" max="8705" width="37.5703125" customWidth="1"/>
    <col min="8706" max="8706" width="15.5703125" customWidth="1"/>
    <col min="8707" max="8707" width="13.5703125" customWidth="1"/>
    <col min="8708" max="8708" width="10.28515625" customWidth="1"/>
    <col min="8709" max="8709" width="11.140625" customWidth="1"/>
    <col min="8710" max="8710" width="12.42578125" bestFit="1" customWidth="1"/>
    <col min="8711" max="8711" width="31.7109375" customWidth="1"/>
    <col min="8961" max="8961" width="37.5703125" customWidth="1"/>
    <col min="8962" max="8962" width="15.5703125" customWidth="1"/>
    <col min="8963" max="8963" width="13.5703125" customWidth="1"/>
    <col min="8964" max="8964" width="10.28515625" customWidth="1"/>
    <col min="8965" max="8965" width="11.140625" customWidth="1"/>
    <col min="8966" max="8966" width="12.42578125" bestFit="1" customWidth="1"/>
    <col min="8967" max="8967" width="31.7109375" customWidth="1"/>
    <col min="9217" max="9217" width="37.5703125" customWidth="1"/>
    <col min="9218" max="9218" width="15.5703125" customWidth="1"/>
    <col min="9219" max="9219" width="13.5703125" customWidth="1"/>
    <col min="9220" max="9220" width="10.28515625" customWidth="1"/>
    <col min="9221" max="9221" width="11.140625" customWidth="1"/>
    <col min="9222" max="9222" width="12.42578125" bestFit="1" customWidth="1"/>
    <col min="9223" max="9223" width="31.7109375" customWidth="1"/>
    <col min="9473" max="9473" width="37.5703125" customWidth="1"/>
    <col min="9474" max="9474" width="15.5703125" customWidth="1"/>
    <col min="9475" max="9475" width="13.5703125" customWidth="1"/>
    <col min="9476" max="9476" width="10.28515625" customWidth="1"/>
    <col min="9477" max="9477" width="11.140625" customWidth="1"/>
    <col min="9478" max="9478" width="12.42578125" bestFit="1" customWidth="1"/>
    <col min="9479" max="9479" width="31.7109375" customWidth="1"/>
    <col min="9729" max="9729" width="37.5703125" customWidth="1"/>
    <col min="9730" max="9730" width="15.5703125" customWidth="1"/>
    <col min="9731" max="9731" width="13.5703125" customWidth="1"/>
    <col min="9732" max="9732" width="10.28515625" customWidth="1"/>
    <col min="9733" max="9733" width="11.140625" customWidth="1"/>
    <col min="9734" max="9734" width="12.42578125" bestFit="1" customWidth="1"/>
    <col min="9735" max="9735" width="31.7109375" customWidth="1"/>
    <col min="9985" max="9985" width="37.5703125" customWidth="1"/>
    <col min="9986" max="9986" width="15.5703125" customWidth="1"/>
    <col min="9987" max="9987" width="13.5703125" customWidth="1"/>
    <col min="9988" max="9988" width="10.28515625" customWidth="1"/>
    <col min="9989" max="9989" width="11.140625" customWidth="1"/>
    <col min="9990" max="9990" width="12.42578125" bestFit="1" customWidth="1"/>
    <col min="9991" max="9991" width="31.7109375" customWidth="1"/>
    <col min="10241" max="10241" width="37.5703125" customWidth="1"/>
    <col min="10242" max="10242" width="15.5703125" customWidth="1"/>
    <col min="10243" max="10243" width="13.5703125" customWidth="1"/>
    <col min="10244" max="10244" width="10.28515625" customWidth="1"/>
    <col min="10245" max="10245" width="11.140625" customWidth="1"/>
    <col min="10246" max="10246" width="12.42578125" bestFit="1" customWidth="1"/>
    <col min="10247" max="10247" width="31.7109375" customWidth="1"/>
    <col min="10497" max="10497" width="37.5703125" customWidth="1"/>
    <col min="10498" max="10498" width="15.5703125" customWidth="1"/>
    <col min="10499" max="10499" width="13.5703125" customWidth="1"/>
    <col min="10500" max="10500" width="10.28515625" customWidth="1"/>
    <col min="10501" max="10501" width="11.140625" customWidth="1"/>
    <col min="10502" max="10502" width="12.42578125" bestFit="1" customWidth="1"/>
    <col min="10503" max="10503" width="31.7109375" customWidth="1"/>
    <col min="10753" max="10753" width="37.5703125" customWidth="1"/>
    <col min="10754" max="10754" width="15.5703125" customWidth="1"/>
    <col min="10755" max="10755" width="13.5703125" customWidth="1"/>
    <col min="10756" max="10756" width="10.28515625" customWidth="1"/>
    <col min="10757" max="10757" width="11.140625" customWidth="1"/>
    <col min="10758" max="10758" width="12.42578125" bestFit="1" customWidth="1"/>
    <col min="10759" max="10759" width="31.7109375" customWidth="1"/>
    <col min="11009" max="11009" width="37.5703125" customWidth="1"/>
    <col min="11010" max="11010" width="15.5703125" customWidth="1"/>
    <col min="11011" max="11011" width="13.5703125" customWidth="1"/>
    <col min="11012" max="11012" width="10.28515625" customWidth="1"/>
    <col min="11013" max="11013" width="11.140625" customWidth="1"/>
    <col min="11014" max="11014" width="12.42578125" bestFit="1" customWidth="1"/>
    <col min="11015" max="11015" width="31.7109375" customWidth="1"/>
    <col min="11265" max="11265" width="37.5703125" customWidth="1"/>
    <col min="11266" max="11266" width="15.5703125" customWidth="1"/>
    <col min="11267" max="11267" width="13.5703125" customWidth="1"/>
    <col min="11268" max="11268" width="10.28515625" customWidth="1"/>
    <col min="11269" max="11269" width="11.140625" customWidth="1"/>
    <col min="11270" max="11270" width="12.42578125" bestFit="1" customWidth="1"/>
    <col min="11271" max="11271" width="31.7109375" customWidth="1"/>
    <col min="11521" max="11521" width="37.5703125" customWidth="1"/>
    <col min="11522" max="11522" width="15.5703125" customWidth="1"/>
    <col min="11523" max="11523" width="13.5703125" customWidth="1"/>
    <col min="11524" max="11524" width="10.28515625" customWidth="1"/>
    <col min="11525" max="11525" width="11.140625" customWidth="1"/>
    <col min="11526" max="11526" width="12.42578125" bestFit="1" customWidth="1"/>
    <col min="11527" max="11527" width="31.7109375" customWidth="1"/>
    <col min="11777" max="11777" width="37.5703125" customWidth="1"/>
    <col min="11778" max="11778" width="15.5703125" customWidth="1"/>
    <col min="11779" max="11779" width="13.5703125" customWidth="1"/>
    <col min="11780" max="11780" width="10.28515625" customWidth="1"/>
    <col min="11781" max="11781" width="11.140625" customWidth="1"/>
    <col min="11782" max="11782" width="12.42578125" bestFit="1" customWidth="1"/>
    <col min="11783" max="11783" width="31.7109375" customWidth="1"/>
    <col min="12033" max="12033" width="37.5703125" customWidth="1"/>
    <col min="12034" max="12034" width="15.5703125" customWidth="1"/>
    <col min="12035" max="12035" width="13.5703125" customWidth="1"/>
    <col min="12036" max="12036" width="10.28515625" customWidth="1"/>
    <col min="12037" max="12037" width="11.140625" customWidth="1"/>
    <col min="12038" max="12038" width="12.42578125" bestFit="1" customWidth="1"/>
    <col min="12039" max="12039" width="31.7109375" customWidth="1"/>
    <col min="12289" max="12289" width="37.5703125" customWidth="1"/>
    <col min="12290" max="12290" width="15.5703125" customWidth="1"/>
    <col min="12291" max="12291" width="13.5703125" customWidth="1"/>
    <col min="12292" max="12292" width="10.28515625" customWidth="1"/>
    <col min="12293" max="12293" width="11.140625" customWidth="1"/>
    <col min="12294" max="12294" width="12.42578125" bestFit="1" customWidth="1"/>
    <col min="12295" max="12295" width="31.7109375" customWidth="1"/>
    <col min="12545" max="12545" width="37.5703125" customWidth="1"/>
    <col min="12546" max="12546" width="15.5703125" customWidth="1"/>
    <col min="12547" max="12547" width="13.5703125" customWidth="1"/>
    <col min="12548" max="12548" width="10.28515625" customWidth="1"/>
    <col min="12549" max="12549" width="11.140625" customWidth="1"/>
    <col min="12550" max="12550" width="12.42578125" bestFit="1" customWidth="1"/>
    <col min="12551" max="12551" width="31.7109375" customWidth="1"/>
    <col min="12801" max="12801" width="37.5703125" customWidth="1"/>
    <col min="12802" max="12802" width="15.5703125" customWidth="1"/>
    <col min="12803" max="12803" width="13.5703125" customWidth="1"/>
    <col min="12804" max="12804" width="10.28515625" customWidth="1"/>
    <col min="12805" max="12805" width="11.140625" customWidth="1"/>
    <col min="12806" max="12806" width="12.42578125" bestFit="1" customWidth="1"/>
    <col min="12807" max="12807" width="31.7109375" customWidth="1"/>
    <col min="13057" max="13057" width="37.5703125" customWidth="1"/>
    <col min="13058" max="13058" width="15.5703125" customWidth="1"/>
    <col min="13059" max="13059" width="13.5703125" customWidth="1"/>
    <col min="13060" max="13060" width="10.28515625" customWidth="1"/>
    <col min="13061" max="13061" width="11.140625" customWidth="1"/>
    <col min="13062" max="13062" width="12.42578125" bestFit="1" customWidth="1"/>
    <col min="13063" max="13063" width="31.7109375" customWidth="1"/>
    <col min="13313" max="13313" width="37.5703125" customWidth="1"/>
    <col min="13314" max="13314" width="15.5703125" customWidth="1"/>
    <col min="13315" max="13315" width="13.5703125" customWidth="1"/>
    <col min="13316" max="13316" width="10.28515625" customWidth="1"/>
    <col min="13317" max="13317" width="11.140625" customWidth="1"/>
    <col min="13318" max="13318" width="12.42578125" bestFit="1" customWidth="1"/>
    <col min="13319" max="13319" width="31.7109375" customWidth="1"/>
    <col min="13569" max="13569" width="37.5703125" customWidth="1"/>
    <col min="13570" max="13570" width="15.5703125" customWidth="1"/>
    <col min="13571" max="13571" width="13.5703125" customWidth="1"/>
    <col min="13572" max="13572" width="10.28515625" customWidth="1"/>
    <col min="13573" max="13573" width="11.140625" customWidth="1"/>
    <col min="13574" max="13574" width="12.42578125" bestFit="1" customWidth="1"/>
    <col min="13575" max="13575" width="31.7109375" customWidth="1"/>
    <col min="13825" max="13825" width="37.5703125" customWidth="1"/>
    <col min="13826" max="13826" width="15.5703125" customWidth="1"/>
    <col min="13827" max="13827" width="13.5703125" customWidth="1"/>
    <col min="13828" max="13828" width="10.28515625" customWidth="1"/>
    <col min="13829" max="13829" width="11.140625" customWidth="1"/>
    <col min="13830" max="13830" width="12.42578125" bestFit="1" customWidth="1"/>
    <col min="13831" max="13831" width="31.7109375" customWidth="1"/>
    <col min="14081" max="14081" width="37.5703125" customWidth="1"/>
    <col min="14082" max="14082" width="15.5703125" customWidth="1"/>
    <col min="14083" max="14083" width="13.5703125" customWidth="1"/>
    <col min="14084" max="14084" width="10.28515625" customWidth="1"/>
    <col min="14085" max="14085" width="11.140625" customWidth="1"/>
    <col min="14086" max="14086" width="12.42578125" bestFit="1" customWidth="1"/>
    <col min="14087" max="14087" width="31.7109375" customWidth="1"/>
    <col min="14337" max="14337" width="37.5703125" customWidth="1"/>
    <col min="14338" max="14338" width="15.5703125" customWidth="1"/>
    <col min="14339" max="14339" width="13.5703125" customWidth="1"/>
    <col min="14340" max="14340" width="10.28515625" customWidth="1"/>
    <col min="14341" max="14341" width="11.140625" customWidth="1"/>
    <col min="14342" max="14342" width="12.42578125" bestFit="1" customWidth="1"/>
    <col min="14343" max="14343" width="31.7109375" customWidth="1"/>
    <col min="14593" max="14593" width="37.5703125" customWidth="1"/>
    <col min="14594" max="14594" width="15.5703125" customWidth="1"/>
    <col min="14595" max="14595" width="13.5703125" customWidth="1"/>
    <col min="14596" max="14596" width="10.28515625" customWidth="1"/>
    <col min="14597" max="14597" width="11.140625" customWidth="1"/>
    <col min="14598" max="14598" width="12.42578125" bestFit="1" customWidth="1"/>
    <col min="14599" max="14599" width="31.7109375" customWidth="1"/>
    <col min="14849" max="14849" width="37.5703125" customWidth="1"/>
    <col min="14850" max="14850" width="15.5703125" customWidth="1"/>
    <col min="14851" max="14851" width="13.5703125" customWidth="1"/>
    <col min="14852" max="14852" width="10.28515625" customWidth="1"/>
    <col min="14853" max="14853" width="11.140625" customWidth="1"/>
    <col min="14854" max="14854" width="12.42578125" bestFit="1" customWidth="1"/>
    <col min="14855" max="14855" width="31.7109375" customWidth="1"/>
    <col min="15105" max="15105" width="37.5703125" customWidth="1"/>
    <col min="15106" max="15106" width="15.5703125" customWidth="1"/>
    <col min="15107" max="15107" width="13.5703125" customWidth="1"/>
    <col min="15108" max="15108" width="10.28515625" customWidth="1"/>
    <col min="15109" max="15109" width="11.140625" customWidth="1"/>
    <col min="15110" max="15110" width="12.42578125" bestFit="1" customWidth="1"/>
    <col min="15111" max="15111" width="31.7109375" customWidth="1"/>
    <col min="15361" max="15361" width="37.5703125" customWidth="1"/>
    <col min="15362" max="15362" width="15.5703125" customWidth="1"/>
    <col min="15363" max="15363" width="13.5703125" customWidth="1"/>
    <col min="15364" max="15364" width="10.28515625" customWidth="1"/>
    <col min="15365" max="15365" width="11.140625" customWidth="1"/>
    <col min="15366" max="15366" width="12.42578125" bestFit="1" customWidth="1"/>
    <col min="15367" max="15367" width="31.7109375" customWidth="1"/>
    <col min="15617" max="15617" width="37.5703125" customWidth="1"/>
    <col min="15618" max="15618" width="15.5703125" customWidth="1"/>
    <col min="15619" max="15619" width="13.5703125" customWidth="1"/>
    <col min="15620" max="15620" width="10.28515625" customWidth="1"/>
    <col min="15621" max="15621" width="11.140625" customWidth="1"/>
    <col min="15622" max="15622" width="12.42578125" bestFit="1" customWidth="1"/>
    <col min="15623" max="15623" width="31.7109375" customWidth="1"/>
    <col min="15873" max="15873" width="37.5703125" customWidth="1"/>
    <col min="15874" max="15874" width="15.5703125" customWidth="1"/>
    <col min="15875" max="15875" width="13.5703125" customWidth="1"/>
    <col min="15876" max="15876" width="10.28515625" customWidth="1"/>
    <col min="15877" max="15877" width="11.140625" customWidth="1"/>
    <col min="15878" max="15878" width="12.42578125" bestFit="1" customWidth="1"/>
    <col min="15879" max="15879" width="31.7109375" customWidth="1"/>
    <col min="16129" max="16129" width="37.5703125" customWidth="1"/>
    <col min="16130" max="16130" width="15.5703125" customWidth="1"/>
    <col min="16131" max="16131" width="13.5703125" customWidth="1"/>
    <col min="16132" max="16132" width="10.28515625" customWidth="1"/>
    <col min="16133" max="16133" width="11.140625" customWidth="1"/>
    <col min="16134" max="16134" width="12.42578125" bestFit="1" customWidth="1"/>
    <col min="16135" max="16135" width="31.7109375" customWidth="1"/>
  </cols>
  <sheetData>
    <row r="1" spans="1:7" ht="27.75" customHeight="1">
      <c r="A1" s="414" t="s">
        <v>275</v>
      </c>
      <c r="B1" s="415"/>
      <c r="C1" s="415"/>
      <c r="D1" s="415"/>
      <c r="E1" s="415"/>
      <c r="F1" s="415"/>
      <c r="G1" s="415"/>
    </row>
    <row r="2" spans="1:7">
      <c r="A2" s="418"/>
      <c r="B2" s="418"/>
      <c r="C2" s="418"/>
      <c r="D2" s="418"/>
      <c r="E2" s="418"/>
      <c r="F2" s="418"/>
      <c r="G2" s="418"/>
    </row>
    <row r="3" spans="1:7" s="23" customFormat="1" ht="12.75" customHeight="1">
      <c r="A3" s="416" t="s">
        <v>273</v>
      </c>
      <c r="B3" s="417"/>
      <c r="C3" s="417"/>
      <c r="D3" s="417"/>
      <c r="E3" s="417"/>
      <c r="F3" s="417"/>
      <c r="G3" s="416"/>
    </row>
    <row r="4" spans="1:7" s="35" customFormat="1" ht="36.75" customHeight="1">
      <c r="A4" s="419" t="s">
        <v>212</v>
      </c>
      <c r="B4" s="421" t="s">
        <v>213</v>
      </c>
      <c r="C4" s="422" t="s">
        <v>269</v>
      </c>
      <c r="D4" s="422" t="s">
        <v>215</v>
      </c>
      <c r="E4" s="423"/>
      <c r="F4" s="424"/>
      <c r="G4" s="425"/>
    </row>
    <row r="5" spans="1:7" s="35" customFormat="1" ht="36.75" customHeight="1">
      <c r="A5" s="420"/>
      <c r="B5" s="421"/>
      <c r="C5" s="422"/>
      <c r="D5" s="32" t="s">
        <v>216</v>
      </c>
      <c r="E5" s="32" t="s">
        <v>217</v>
      </c>
      <c r="F5" s="33" t="s">
        <v>271</v>
      </c>
      <c r="G5" s="426"/>
    </row>
    <row r="6" spans="1:7" s="36" customFormat="1" ht="30" customHeight="1">
      <c r="A6" s="6" t="s">
        <v>219</v>
      </c>
      <c r="B6" s="24">
        <v>86</v>
      </c>
      <c r="C6" s="8">
        <v>5196152</v>
      </c>
      <c r="D6" s="8">
        <v>3924389</v>
      </c>
      <c r="E6" s="8">
        <v>672128</v>
      </c>
      <c r="F6" s="8">
        <v>599635</v>
      </c>
      <c r="G6" s="6" t="s">
        <v>220</v>
      </c>
    </row>
    <row r="7" spans="1:7" s="38" customFormat="1" ht="17.25" customHeight="1">
      <c r="A7" s="10" t="s">
        <v>221</v>
      </c>
      <c r="B7" s="26"/>
      <c r="C7" s="37" t="s">
        <v>222</v>
      </c>
      <c r="D7" s="37" t="s">
        <v>222</v>
      </c>
      <c r="E7" s="37" t="s">
        <v>222</v>
      </c>
      <c r="F7" s="37" t="s">
        <v>222</v>
      </c>
      <c r="G7" s="10" t="s">
        <v>223</v>
      </c>
    </row>
    <row r="8" spans="1:7" s="38" customFormat="1" ht="15.75" customHeight="1">
      <c r="A8" s="13" t="s">
        <v>224</v>
      </c>
      <c r="B8" s="26" t="s">
        <v>225</v>
      </c>
      <c r="C8" s="11">
        <v>33959</v>
      </c>
      <c r="D8" s="11" t="s">
        <v>246</v>
      </c>
      <c r="E8" s="11">
        <v>27383</v>
      </c>
      <c r="F8" s="11">
        <v>6576</v>
      </c>
      <c r="G8" s="13" t="s">
        <v>226</v>
      </c>
    </row>
    <row r="9" spans="1:7" s="38" customFormat="1" ht="24">
      <c r="A9" s="13" t="s">
        <v>227</v>
      </c>
      <c r="B9" s="26" t="s">
        <v>228</v>
      </c>
      <c r="C9" s="11">
        <v>1301161</v>
      </c>
      <c r="D9" s="11">
        <v>1191252</v>
      </c>
      <c r="E9" s="11">
        <v>40843</v>
      </c>
      <c r="F9" s="11">
        <v>69066</v>
      </c>
      <c r="G9" s="13" t="s">
        <v>229</v>
      </c>
    </row>
    <row r="10" spans="1:7" s="38" customFormat="1" ht="24">
      <c r="A10" s="13" t="s">
        <v>230</v>
      </c>
      <c r="B10" s="26" t="s">
        <v>231</v>
      </c>
      <c r="C10" s="11">
        <v>3487616</v>
      </c>
      <c r="D10" s="11">
        <v>2540322</v>
      </c>
      <c r="E10" s="11">
        <v>500416</v>
      </c>
      <c r="F10" s="11">
        <v>446878</v>
      </c>
      <c r="G10" s="13" t="s">
        <v>232</v>
      </c>
    </row>
    <row r="11" spans="1:7" s="38" customFormat="1" ht="15" customHeight="1">
      <c r="A11" s="13" t="s">
        <v>233</v>
      </c>
      <c r="B11" s="26" t="s">
        <v>234</v>
      </c>
      <c r="C11" s="11">
        <v>79924</v>
      </c>
      <c r="D11" s="11">
        <v>6817</v>
      </c>
      <c r="E11" s="11">
        <v>14296</v>
      </c>
      <c r="F11" s="11">
        <v>58811</v>
      </c>
      <c r="G11" s="13" t="s">
        <v>235</v>
      </c>
    </row>
    <row r="12" spans="1:7" s="38" customFormat="1" ht="24">
      <c r="A12" s="13" t="s">
        <v>236</v>
      </c>
      <c r="B12" s="26" t="s">
        <v>237</v>
      </c>
      <c r="C12" s="11">
        <v>293492</v>
      </c>
      <c r="D12" s="11">
        <v>185998</v>
      </c>
      <c r="E12" s="11">
        <v>89190</v>
      </c>
      <c r="F12" s="11">
        <v>18304</v>
      </c>
      <c r="G12" s="13" t="s">
        <v>238</v>
      </c>
    </row>
    <row r="13" spans="1:7" s="9" customFormat="1" ht="48">
      <c r="A13" s="6" t="s">
        <v>239</v>
      </c>
      <c r="B13" s="7">
        <v>87</v>
      </c>
      <c r="C13" s="39">
        <v>23</v>
      </c>
      <c r="D13" s="39" t="s">
        <v>246</v>
      </c>
      <c r="E13" s="39">
        <v>23</v>
      </c>
      <c r="F13" s="40">
        <v>0</v>
      </c>
      <c r="G13" s="6" t="s">
        <v>240</v>
      </c>
    </row>
    <row r="14" spans="1:7" s="12" customFormat="1" ht="15" customHeight="1">
      <c r="A14" s="10" t="s">
        <v>221</v>
      </c>
      <c r="B14" s="10"/>
      <c r="C14" s="41" t="s">
        <v>222</v>
      </c>
      <c r="D14" s="41" t="s">
        <v>222</v>
      </c>
      <c r="E14" s="41" t="s">
        <v>222</v>
      </c>
      <c r="F14" s="42" t="s">
        <v>222</v>
      </c>
      <c r="G14" s="10" t="s">
        <v>223</v>
      </c>
    </row>
    <row r="15" spans="1:7" s="9" customFormat="1" ht="24">
      <c r="A15" s="43" t="s">
        <v>241</v>
      </c>
      <c r="B15" s="10" t="s">
        <v>242</v>
      </c>
      <c r="C15" s="44">
        <v>23</v>
      </c>
      <c r="D15" s="11" t="s">
        <v>246</v>
      </c>
      <c r="E15" s="44">
        <v>23</v>
      </c>
      <c r="F15" s="45" t="s">
        <v>246</v>
      </c>
      <c r="G15" s="14" t="s">
        <v>243</v>
      </c>
    </row>
    <row r="16" spans="1:7" s="15" customFormat="1" ht="60">
      <c r="A16" s="43" t="s">
        <v>244</v>
      </c>
      <c r="B16" s="10" t="s">
        <v>245</v>
      </c>
      <c r="C16" s="11" t="s">
        <v>246</v>
      </c>
      <c r="D16" s="11" t="s">
        <v>246</v>
      </c>
      <c r="E16" s="11" t="s">
        <v>246</v>
      </c>
      <c r="F16" s="11" t="s">
        <v>246</v>
      </c>
      <c r="G16" s="14" t="s">
        <v>247</v>
      </c>
    </row>
    <row r="17" spans="1:7" s="15" customFormat="1" ht="24">
      <c r="A17" s="43" t="s">
        <v>248</v>
      </c>
      <c r="B17" s="10" t="s">
        <v>249</v>
      </c>
      <c r="C17" s="11" t="s">
        <v>246</v>
      </c>
      <c r="D17" s="11" t="s">
        <v>246</v>
      </c>
      <c r="E17" s="11" t="s">
        <v>246</v>
      </c>
      <c r="F17" s="11" t="s">
        <v>246</v>
      </c>
      <c r="G17" s="14" t="s">
        <v>250</v>
      </c>
    </row>
    <row r="18" spans="1:7" s="15" customFormat="1" ht="24">
      <c r="A18" s="43" t="s">
        <v>251</v>
      </c>
      <c r="B18" s="10" t="s">
        <v>252</v>
      </c>
      <c r="C18" s="11" t="s">
        <v>246</v>
      </c>
      <c r="D18" s="11" t="s">
        <v>246</v>
      </c>
      <c r="E18" s="11" t="s">
        <v>246</v>
      </c>
      <c r="F18" s="11" t="s">
        <v>246</v>
      </c>
      <c r="G18" s="14" t="s">
        <v>253</v>
      </c>
    </row>
    <row r="19" spans="1:7">
      <c r="A19" s="34"/>
      <c r="B19" s="34"/>
      <c r="C19" s="34"/>
      <c r="D19" s="34"/>
      <c r="E19" s="34"/>
      <c r="F19" s="34"/>
      <c r="G19" s="34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8740157480314965" bottom="0.78740157480314965" header="0.51181102362204722" footer="0.51181102362204722"/>
  <pageSetup paperSize="9" firstPageNumber="12" orientation="landscape" useFirstPageNumber="1" r:id="rId1"/>
  <headerFooter alignWithMargins="0"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6" sqref="E16"/>
    </sheetView>
  </sheetViews>
  <sheetFormatPr defaultRowHeight="12.75"/>
  <cols>
    <col min="1" max="1" width="38" customWidth="1"/>
    <col min="2" max="2" width="14" customWidth="1"/>
    <col min="3" max="3" width="11.85546875" customWidth="1"/>
    <col min="4" max="4" width="11.140625" customWidth="1"/>
    <col min="5" max="5" width="11" customWidth="1"/>
    <col min="6" max="6" width="12.42578125" bestFit="1" customWidth="1"/>
    <col min="7" max="7" width="35" customWidth="1"/>
    <col min="257" max="257" width="38" customWidth="1"/>
    <col min="258" max="258" width="14" customWidth="1"/>
    <col min="259" max="259" width="11.85546875" customWidth="1"/>
    <col min="260" max="260" width="11.140625" customWidth="1"/>
    <col min="261" max="261" width="11" customWidth="1"/>
    <col min="262" max="262" width="12.42578125" bestFit="1" customWidth="1"/>
    <col min="263" max="263" width="35" customWidth="1"/>
    <col min="513" max="513" width="38" customWidth="1"/>
    <col min="514" max="514" width="14" customWidth="1"/>
    <col min="515" max="515" width="11.85546875" customWidth="1"/>
    <col min="516" max="516" width="11.140625" customWidth="1"/>
    <col min="517" max="517" width="11" customWidth="1"/>
    <col min="518" max="518" width="12.42578125" bestFit="1" customWidth="1"/>
    <col min="519" max="519" width="35" customWidth="1"/>
    <col min="769" max="769" width="38" customWidth="1"/>
    <col min="770" max="770" width="14" customWidth="1"/>
    <col min="771" max="771" width="11.85546875" customWidth="1"/>
    <col min="772" max="772" width="11.140625" customWidth="1"/>
    <col min="773" max="773" width="11" customWidth="1"/>
    <col min="774" max="774" width="12.42578125" bestFit="1" customWidth="1"/>
    <col min="775" max="775" width="35" customWidth="1"/>
    <col min="1025" max="1025" width="38" customWidth="1"/>
    <col min="1026" max="1026" width="14" customWidth="1"/>
    <col min="1027" max="1027" width="11.85546875" customWidth="1"/>
    <col min="1028" max="1028" width="11.140625" customWidth="1"/>
    <col min="1029" max="1029" width="11" customWidth="1"/>
    <col min="1030" max="1030" width="12.42578125" bestFit="1" customWidth="1"/>
    <col min="1031" max="1031" width="35" customWidth="1"/>
    <col min="1281" max="1281" width="38" customWidth="1"/>
    <col min="1282" max="1282" width="14" customWidth="1"/>
    <col min="1283" max="1283" width="11.85546875" customWidth="1"/>
    <col min="1284" max="1284" width="11.140625" customWidth="1"/>
    <col min="1285" max="1285" width="11" customWidth="1"/>
    <col min="1286" max="1286" width="12.42578125" bestFit="1" customWidth="1"/>
    <col min="1287" max="1287" width="35" customWidth="1"/>
    <col min="1537" max="1537" width="38" customWidth="1"/>
    <col min="1538" max="1538" width="14" customWidth="1"/>
    <col min="1539" max="1539" width="11.85546875" customWidth="1"/>
    <col min="1540" max="1540" width="11.140625" customWidth="1"/>
    <col min="1541" max="1541" width="11" customWidth="1"/>
    <col min="1542" max="1542" width="12.42578125" bestFit="1" customWidth="1"/>
    <col min="1543" max="1543" width="35" customWidth="1"/>
    <col min="1793" max="1793" width="38" customWidth="1"/>
    <col min="1794" max="1794" width="14" customWidth="1"/>
    <col min="1795" max="1795" width="11.85546875" customWidth="1"/>
    <col min="1796" max="1796" width="11.140625" customWidth="1"/>
    <col min="1797" max="1797" width="11" customWidth="1"/>
    <col min="1798" max="1798" width="12.42578125" bestFit="1" customWidth="1"/>
    <col min="1799" max="1799" width="35" customWidth="1"/>
    <col min="2049" max="2049" width="38" customWidth="1"/>
    <col min="2050" max="2050" width="14" customWidth="1"/>
    <col min="2051" max="2051" width="11.85546875" customWidth="1"/>
    <col min="2052" max="2052" width="11.140625" customWidth="1"/>
    <col min="2053" max="2053" width="11" customWidth="1"/>
    <col min="2054" max="2054" width="12.42578125" bestFit="1" customWidth="1"/>
    <col min="2055" max="2055" width="35" customWidth="1"/>
    <col min="2305" max="2305" width="38" customWidth="1"/>
    <col min="2306" max="2306" width="14" customWidth="1"/>
    <col min="2307" max="2307" width="11.85546875" customWidth="1"/>
    <col min="2308" max="2308" width="11.140625" customWidth="1"/>
    <col min="2309" max="2309" width="11" customWidth="1"/>
    <col min="2310" max="2310" width="12.42578125" bestFit="1" customWidth="1"/>
    <col min="2311" max="2311" width="35" customWidth="1"/>
    <col min="2561" max="2561" width="38" customWidth="1"/>
    <col min="2562" max="2562" width="14" customWidth="1"/>
    <col min="2563" max="2563" width="11.85546875" customWidth="1"/>
    <col min="2564" max="2564" width="11.140625" customWidth="1"/>
    <col min="2565" max="2565" width="11" customWidth="1"/>
    <col min="2566" max="2566" width="12.42578125" bestFit="1" customWidth="1"/>
    <col min="2567" max="2567" width="35" customWidth="1"/>
    <col min="2817" max="2817" width="38" customWidth="1"/>
    <col min="2818" max="2818" width="14" customWidth="1"/>
    <col min="2819" max="2819" width="11.85546875" customWidth="1"/>
    <col min="2820" max="2820" width="11.140625" customWidth="1"/>
    <col min="2821" max="2821" width="11" customWidth="1"/>
    <col min="2822" max="2822" width="12.42578125" bestFit="1" customWidth="1"/>
    <col min="2823" max="2823" width="35" customWidth="1"/>
    <col min="3073" max="3073" width="38" customWidth="1"/>
    <col min="3074" max="3074" width="14" customWidth="1"/>
    <col min="3075" max="3075" width="11.85546875" customWidth="1"/>
    <col min="3076" max="3076" width="11.140625" customWidth="1"/>
    <col min="3077" max="3077" width="11" customWidth="1"/>
    <col min="3078" max="3078" width="12.42578125" bestFit="1" customWidth="1"/>
    <col min="3079" max="3079" width="35" customWidth="1"/>
    <col min="3329" max="3329" width="38" customWidth="1"/>
    <col min="3330" max="3330" width="14" customWidth="1"/>
    <col min="3331" max="3331" width="11.85546875" customWidth="1"/>
    <col min="3332" max="3332" width="11.140625" customWidth="1"/>
    <col min="3333" max="3333" width="11" customWidth="1"/>
    <col min="3334" max="3334" width="12.42578125" bestFit="1" customWidth="1"/>
    <col min="3335" max="3335" width="35" customWidth="1"/>
    <col min="3585" max="3585" width="38" customWidth="1"/>
    <col min="3586" max="3586" width="14" customWidth="1"/>
    <col min="3587" max="3587" width="11.85546875" customWidth="1"/>
    <col min="3588" max="3588" width="11.140625" customWidth="1"/>
    <col min="3589" max="3589" width="11" customWidth="1"/>
    <col min="3590" max="3590" width="12.42578125" bestFit="1" customWidth="1"/>
    <col min="3591" max="3591" width="35" customWidth="1"/>
    <col min="3841" max="3841" width="38" customWidth="1"/>
    <col min="3842" max="3842" width="14" customWidth="1"/>
    <col min="3843" max="3843" width="11.85546875" customWidth="1"/>
    <col min="3844" max="3844" width="11.140625" customWidth="1"/>
    <col min="3845" max="3845" width="11" customWidth="1"/>
    <col min="3846" max="3846" width="12.42578125" bestFit="1" customWidth="1"/>
    <col min="3847" max="3847" width="35" customWidth="1"/>
    <col min="4097" max="4097" width="38" customWidth="1"/>
    <col min="4098" max="4098" width="14" customWidth="1"/>
    <col min="4099" max="4099" width="11.85546875" customWidth="1"/>
    <col min="4100" max="4100" width="11.140625" customWidth="1"/>
    <col min="4101" max="4101" width="11" customWidth="1"/>
    <col min="4102" max="4102" width="12.42578125" bestFit="1" customWidth="1"/>
    <col min="4103" max="4103" width="35" customWidth="1"/>
    <col min="4353" max="4353" width="38" customWidth="1"/>
    <col min="4354" max="4354" width="14" customWidth="1"/>
    <col min="4355" max="4355" width="11.85546875" customWidth="1"/>
    <col min="4356" max="4356" width="11.140625" customWidth="1"/>
    <col min="4357" max="4357" width="11" customWidth="1"/>
    <col min="4358" max="4358" width="12.42578125" bestFit="1" customWidth="1"/>
    <col min="4359" max="4359" width="35" customWidth="1"/>
    <col min="4609" max="4609" width="38" customWidth="1"/>
    <col min="4610" max="4610" width="14" customWidth="1"/>
    <col min="4611" max="4611" width="11.85546875" customWidth="1"/>
    <col min="4612" max="4612" width="11.140625" customWidth="1"/>
    <col min="4613" max="4613" width="11" customWidth="1"/>
    <col min="4614" max="4614" width="12.42578125" bestFit="1" customWidth="1"/>
    <col min="4615" max="4615" width="35" customWidth="1"/>
    <col min="4865" max="4865" width="38" customWidth="1"/>
    <col min="4866" max="4866" width="14" customWidth="1"/>
    <col min="4867" max="4867" width="11.85546875" customWidth="1"/>
    <col min="4868" max="4868" width="11.140625" customWidth="1"/>
    <col min="4869" max="4869" width="11" customWidth="1"/>
    <col min="4870" max="4870" width="12.42578125" bestFit="1" customWidth="1"/>
    <col min="4871" max="4871" width="35" customWidth="1"/>
    <col min="5121" max="5121" width="38" customWidth="1"/>
    <col min="5122" max="5122" width="14" customWidth="1"/>
    <col min="5123" max="5123" width="11.85546875" customWidth="1"/>
    <col min="5124" max="5124" width="11.140625" customWidth="1"/>
    <col min="5125" max="5125" width="11" customWidth="1"/>
    <col min="5126" max="5126" width="12.42578125" bestFit="1" customWidth="1"/>
    <col min="5127" max="5127" width="35" customWidth="1"/>
    <col min="5377" max="5377" width="38" customWidth="1"/>
    <col min="5378" max="5378" width="14" customWidth="1"/>
    <col min="5379" max="5379" width="11.85546875" customWidth="1"/>
    <col min="5380" max="5380" width="11.140625" customWidth="1"/>
    <col min="5381" max="5381" width="11" customWidth="1"/>
    <col min="5382" max="5382" width="12.42578125" bestFit="1" customWidth="1"/>
    <col min="5383" max="5383" width="35" customWidth="1"/>
    <col min="5633" max="5633" width="38" customWidth="1"/>
    <col min="5634" max="5634" width="14" customWidth="1"/>
    <col min="5635" max="5635" width="11.85546875" customWidth="1"/>
    <col min="5636" max="5636" width="11.140625" customWidth="1"/>
    <col min="5637" max="5637" width="11" customWidth="1"/>
    <col min="5638" max="5638" width="12.42578125" bestFit="1" customWidth="1"/>
    <col min="5639" max="5639" width="35" customWidth="1"/>
    <col min="5889" max="5889" width="38" customWidth="1"/>
    <col min="5890" max="5890" width="14" customWidth="1"/>
    <col min="5891" max="5891" width="11.85546875" customWidth="1"/>
    <col min="5892" max="5892" width="11.140625" customWidth="1"/>
    <col min="5893" max="5893" width="11" customWidth="1"/>
    <col min="5894" max="5894" width="12.42578125" bestFit="1" customWidth="1"/>
    <col min="5895" max="5895" width="35" customWidth="1"/>
    <col min="6145" max="6145" width="38" customWidth="1"/>
    <col min="6146" max="6146" width="14" customWidth="1"/>
    <col min="6147" max="6147" width="11.85546875" customWidth="1"/>
    <col min="6148" max="6148" width="11.140625" customWidth="1"/>
    <col min="6149" max="6149" width="11" customWidth="1"/>
    <col min="6150" max="6150" width="12.42578125" bestFit="1" customWidth="1"/>
    <col min="6151" max="6151" width="35" customWidth="1"/>
    <col min="6401" max="6401" width="38" customWidth="1"/>
    <col min="6402" max="6402" width="14" customWidth="1"/>
    <col min="6403" max="6403" width="11.85546875" customWidth="1"/>
    <col min="6404" max="6404" width="11.140625" customWidth="1"/>
    <col min="6405" max="6405" width="11" customWidth="1"/>
    <col min="6406" max="6406" width="12.42578125" bestFit="1" customWidth="1"/>
    <col min="6407" max="6407" width="35" customWidth="1"/>
    <col min="6657" max="6657" width="38" customWidth="1"/>
    <col min="6658" max="6658" width="14" customWidth="1"/>
    <col min="6659" max="6659" width="11.85546875" customWidth="1"/>
    <col min="6660" max="6660" width="11.140625" customWidth="1"/>
    <col min="6661" max="6661" width="11" customWidth="1"/>
    <col min="6662" max="6662" width="12.42578125" bestFit="1" customWidth="1"/>
    <col min="6663" max="6663" width="35" customWidth="1"/>
    <col min="6913" max="6913" width="38" customWidth="1"/>
    <col min="6914" max="6914" width="14" customWidth="1"/>
    <col min="6915" max="6915" width="11.85546875" customWidth="1"/>
    <col min="6916" max="6916" width="11.140625" customWidth="1"/>
    <col min="6917" max="6917" width="11" customWidth="1"/>
    <col min="6918" max="6918" width="12.42578125" bestFit="1" customWidth="1"/>
    <col min="6919" max="6919" width="35" customWidth="1"/>
    <col min="7169" max="7169" width="38" customWidth="1"/>
    <col min="7170" max="7170" width="14" customWidth="1"/>
    <col min="7171" max="7171" width="11.85546875" customWidth="1"/>
    <col min="7172" max="7172" width="11.140625" customWidth="1"/>
    <col min="7173" max="7173" width="11" customWidth="1"/>
    <col min="7174" max="7174" width="12.42578125" bestFit="1" customWidth="1"/>
    <col min="7175" max="7175" width="35" customWidth="1"/>
    <col min="7425" max="7425" width="38" customWidth="1"/>
    <col min="7426" max="7426" width="14" customWidth="1"/>
    <col min="7427" max="7427" width="11.85546875" customWidth="1"/>
    <col min="7428" max="7428" width="11.140625" customWidth="1"/>
    <col min="7429" max="7429" width="11" customWidth="1"/>
    <col min="7430" max="7430" width="12.42578125" bestFit="1" customWidth="1"/>
    <col min="7431" max="7431" width="35" customWidth="1"/>
    <col min="7681" max="7681" width="38" customWidth="1"/>
    <col min="7682" max="7682" width="14" customWidth="1"/>
    <col min="7683" max="7683" width="11.85546875" customWidth="1"/>
    <col min="7684" max="7684" width="11.140625" customWidth="1"/>
    <col min="7685" max="7685" width="11" customWidth="1"/>
    <col min="7686" max="7686" width="12.42578125" bestFit="1" customWidth="1"/>
    <col min="7687" max="7687" width="35" customWidth="1"/>
    <col min="7937" max="7937" width="38" customWidth="1"/>
    <col min="7938" max="7938" width="14" customWidth="1"/>
    <col min="7939" max="7939" width="11.85546875" customWidth="1"/>
    <col min="7940" max="7940" width="11.140625" customWidth="1"/>
    <col min="7941" max="7941" width="11" customWidth="1"/>
    <col min="7942" max="7942" width="12.42578125" bestFit="1" customWidth="1"/>
    <col min="7943" max="7943" width="35" customWidth="1"/>
    <col min="8193" max="8193" width="38" customWidth="1"/>
    <col min="8194" max="8194" width="14" customWidth="1"/>
    <col min="8195" max="8195" width="11.85546875" customWidth="1"/>
    <col min="8196" max="8196" width="11.140625" customWidth="1"/>
    <col min="8197" max="8197" width="11" customWidth="1"/>
    <col min="8198" max="8198" width="12.42578125" bestFit="1" customWidth="1"/>
    <col min="8199" max="8199" width="35" customWidth="1"/>
    <col min="8449" max="8449" width="38" customWidth="1"/>
    <col min="8450" max="8450" width="14" customWidth="1"/>
    <col min="8451" max="8451" width="11.85546875" customWidth="1"/>
    <col min="8452" max="8452" width="11.140625" customWidth="1"/>
    <col min="8453" max="8453" width="11" customWidth="1"/>
    <col min="8454" max="8454" width="12.42578125" bestFit="1" customWidth="1"/>
    <col min="8455" max="8455" width="35" customWidth="1"/>
    <col min="8705" max="8705" width="38" customWidth="1"/>
    <col min="8706" max="8706" width="14" customWidth="1"/>
    <col min="8707" max="8707" width="11.85546875" customWidth="1"/>
    <col min="8708" max="8708" width="11.140625" customWidth="1"/>
    <col min="8709" max="8709" width="11" customWidth="1"/>
    <col min="8710" max="8710" width="12.42578125" bestFit="1" customWidth="1"/>
    <col min="8711" max="8711" width="35" customWidth="1"/>
    <col min="8961" max="8961" width="38" customWidth="1"/>
    <col min="8962" max="8962" width="14" customWidth="1"/>
    <col min="8963" max="8963" width="11.85546875" customWidth="1"/>
    <col min="8964" max="8964" width="11.140625" customWidth="1"/>
    <col min="8965" max="8965" width="11" customWidth="1"/>
    <col min="8966" max="8966" width="12.42578125" bestFit="1" customWidth="1"/>
    <col min="8967" max="8967" width="35" customWidth="1"/>
    <col min="9217" max="9217" width="38" customWidth="1"/>
    <col min="9218" max="9218" width="14" customWidth="1"/>
    <col min="9219" max="9219" width="11.85546875" customWidth="1"/>
    <col min="9220" max="9220" width="11.140625" customWidth="1"/>
    <col min="9221" max="9221" width="11" customWidth="1"/>
    <col min="9222" max="9222" width="12.42578125" bestFit="1" customWidth="1"/>
    <col min="9223" max="9223" width="35" customWidth="1"/>
    <col min="9473" max="9473" width="38" customWidth="1"/>
    <col min="9474" max="9474" width="14" customWidth="1"/>
    <col min="9475" max="9475" width="11.85546875" customWidth="1"/>
    <col min="9476" max="9476" width="11.140625" customWidth="1"/>
    <col min="9477" max="9477" width="11" customWidth="1"/>
    <col min="9478" max="9478" width="12.42578125" bestFit="1" customWidth="1"/>
    <col min="9479" max="9479" width="35" customWidth="1"/>
    <col min="9729" max="9729" width="38" customWidth="1"/>
    <col min="9730" max="9730" width="14" customWidth="1"/>
    <col min="9731" max="9731" width="11.85546875" customWidth="1"/>
    <col min="9732" max="9732" width="11.140625" customWidth="1"/>
    <col min="9733" max="9733" width="11" customWidth="1"/>
    <col min="9734" max="9734" width="12.42578125" bestFit="1" customWidth="1"/>
    <col min="9735" max="9735" width="35" customWidth="1"/>
    <col min="9985" max="9985" width="38" customWidth="1"/>
    <col min="9986" max="9986" width="14" customWidth="1"/>
    <col min="9987" max="9987" width="11.85546875" customWidth="1"/>
    <col min="9988" max="9988" width="11.140625" customWidth="1"/>
    <col min="9989" max="9989" width="11" customWidth="1"/>
    <col min="9990" max="9990" width="12.42578125" bestFit="1" customWidth="1"/>
    <col min="9991" max="9991" width="35" customWidth="1"/>
    <col min="10241" max="10241" width="38" customWidth="1"/>
    <col min="10242" max="10242" width="14" customWidth="1"/>
    <col min="10243" max="10243" width="11.85546875" customWidth="1"/>
    <col min="10244" max="10244" width="11.140625" customWidth="1"/>
    <col min="10245" max="10245" width="11" customWidth="1"/>
    <col min="10246" max="10246" width="12.42578125" bestFit="1" customWidth="1"/>
    <col min="10247" max="10247" width="35" customWidth="1"/>
    <col min="10497" max="10497" width="38" customWidth="1"/>
    <col min="10498" max="10498" width="14" customWidth="1"/>
    <col min="10499" max="10499" width="11.85546875" customWidth="1"/>
    <col min="10500" max="10500" width="11.140625" customWidth="1"/>
    <col min="10501" max="10501" width="11" customWidth="1"/>
    <col min="10502" max="10502" width="12.42578125" bestFit="1" customWidth="1"/>
    <col min="10503" max="10503" width="35" customWidth="1"/>
    <col min="10753" max="10753" width="38" customWidth="1"/>
    <col min="10754" max="10754" width="14" customWidth="1"/>
    <col min="10755" max="10755" width="11.85546875" customWidth="1"/>
    <col min="10756" max="10756" width="11.140625" customWidth="1"/>
    <col min="10757" max="10757" width="11" customWidth="1"/>
    <col min="10758" max="10758" width="12.42578125" bestFit="1" customWidth="1"/>
    <col min="10759" max="10759" width="35" customWidth="1"/>
    <col min="11009" max="11009" width="38" customWidth="1"/>
    <col min="11010" max="11010" width="14" customWidth="1"/>
    <col min="11011" max="11011" width="11.85546875" customWidth="1"/>
    <col min="11012" max="11012" width="11.140625" customWidth="1"/>
    <col min="11013" max="11013" width="11" customWidth="1"/>
    <col min="11014" max="11014" width="12.42578125" bestFit="1" customWidth="1"/>
    <col min="11015" max="11015" width="35" customWidth="1"/>
    <col min="11265" max="11265" width="38" customWidth="1"/>
    <col min="11266" max="11266" width="14" customWidth="1"/>
    <col min="11267" max="11267" width="11.85546875" customWidth="1"/>
    <col min="11268" max="11268" width="11.140625" customWidth="1"/>
    <col min="11269" max="11269" width="11" customWidth="1"/>
    <col min="11270" max="11270" width="12.42578125" bestFit="1" customWidth="1"/>
    <col min="11271" max="11271" width="35" customWidth="1"/>
    <col min="11521" max="11521" width="38" customWidth="1"/>
    <col min="11522" max="11522" width="14" customWidth="1"/>
    <col min="11523" max="11523" width="11.85546875" customWidth="1"/>
    <col min="11524" max="11524" width="11.140625" customWidth="1"/>
    <col min="11525" max="11525" width="11" customWidth="1"/>
    <col min="11526" max="11526" width="12.42578125" bestFit="1" customWidth="1"/>
    <col min="11527" max="11527" width="35" customWidth="1"/>
    <col min="11777" max="11777" width="38" customWidth="1"/>
    <col min="11778" max="11778" width="14" customWidth="1"/>
    <col min="11779" max="11779" width="11.85546875" customWidth="1"/>
    <col min="11780" max="11780" width="11.140625" customWidth="1"/>
    <col min="11781" max="11781" width="11" customWidth="1"/>
    <col min="11782" max="11782" width="12.42578125" bestFit="1" customWidth="1"/>
    <col min="11783" max="11783" width="35" customWidth="1"/>
    <col min="12033" max="12033" width="38" customWidth="1"/>
    <col min="12034" max="12034" width="14" customWidth="1"/>
    <col min="12035" max="12035" width="11.85546875" customWidth="1"/>
    <col min="12036" max="12036" width="11.140625" customWidth="1"/>
    <col min="12037" max="12037" width="11" customWidth="1"/>
    <col min="12038" max="12038" width="12.42578125" bestFit="1" customWidth="1"/>
    <col min="12039" max="12039" width="35" customWidth="1"/>
    <col min="12289" max="12289" width="38" customWidth="1"/>
    <col min="12290" max="12290" width="14" customWidth="1"/>
    <col min="12291" max="12291" width="11.85546875" customWidth="1"/>
    <col min="12292" max="12292" width="11.140625" customWidth="1"/>
    <col min="12293" max="12293" width="11" customWidth="1"/>
    <col min="12294" max="12294" width="12.42578125" bestFit="1" customWidth="1"/>
    <col min="12295" max="12295" width="35" customWidth="1"/>
    <col min="12545" max="12545" width="38" customWidth="1"/>
    <col min="12546" max="12546" width="14" customWidth="1"/>
    <col min="12547" max="12547" width="11.85546875" customWidth="1"/>
    <col min="12548" max="12548" width="11.140625" customWidth="1"/>
    <col min="12549" max="12549" width="11" customWidth="1"/>
    <col min="12550" max="12550" width="12.42578125" bestFit="1" customWidth="1"/>
    <col min="12551" max="12551" width="35" customWidth="1"/>
    <col min="12801" max="12801" width="38" customWidth="1"/>
    <col min="12802" max="12802" width="14" customWidth="1"/>
    <col min="12803" max="12803" width="11.85546875" customWidth="1"/>
    <col min="12804" max="12804" width="11.140625" customWidth="1"/>
    <col min="12805" max="12805" width="11" customWidth="1"/>
    <col min="12806" max="12806" width="12.42578125" bestFit="1" customWidth="1"/>
    <col min="12807" max="12807" width="35" customWidth="1"/>
    <col min="13057" max="13057" width="38" customWidth="1"/>
    <col min="13058" max="13058" width="14" customWidth="1"/>
    <col min="13059" max="13059" width="11.85546875" customWidth="1"/>
    <col min="13060" max="13060" width="11.140625" customWidth="1"/>
    <col min="13061" max="13061" width="11" customWidth="1"/>
    <col min="13062" max="13062" width="12.42578125" bestFit="1" customWidth="1"/>
    <col min="13063" max="13063" width="35" customWidth="1"/>
    <col min="13313" max="13313" width="38" customWidth="1"/>
    <col min="13314" max="13314" width="14" customWidth="1"/>
    <col min="13315" max="13315" width="11.85546875" customWidth="1"/>
    <col min="13316" max="13316" width="11.140625" customWidth="1"/>
    <col min="13317" max="13317" width="11" customWidth="1"/>
    <col min="13318" max="13318" width="12.42578125" bestFit="1" customWidth="1"/>
    <col min="13319" max="13319" width="35" customWidth="1"/>
    <col min="13569" max="13569" width="38" customWidth="1"/>
    <col min="13570" max="13570" width="14" customWidth="1"/>
    <col min="13571" max="13571" width="11.85546875" customWidth="1"/>
    <col min="13572" max="13572" width="11.140625" customWidth="1"/>
    <col min="13573" max="13573" width="11" customWidth="1"/>
    <col min="13574" max="13574" width="12.42578125" bestFit="1" customWidth="1"/>
    <col min="13575" max="13575" width="35" customWidth="1"/>
    <col min="13825" max="13825" width="38" customWidth="1"/>
    <col min="13826" max="13826" width="14" customWidth="1"/>
    <col min="13827" max="13827" width="11.85546875" customWidth="1"/>
    <col min="13828" max="13828" width="11.140625" customWidth="1"/>
    <col min="13829" max="13829" width="11" customWidth="1"/>
    <col min="13830" max="13830" width="12.42578125" bestFit="1" customWidth="1"/>
    <col min="13831" max="13831" width="35" customWidth="1"/>
    <col min="14081" max="14081" width="38" customWidth="1"/>
    <col min="14082" max="14082" width="14" customWidth="1"/>
    <col min="14083" max="14083" width="11.85546875" customWidth="1"/>
    <col min="14084" max="14084" width="11.140625" customWidth="1"/>
    <col min="14085" max="14085" width="11" customWidth="1"/>
    <col min="14086" max="14086" width="12.42578125" bestFit="1" customWidth="1"/>
    <col min="14087" max="14087" width="35" customWidth="1"/>
    <col min="14337" max="14337" width="38" customWidth="1"/>
    <col min="14338" max="14338" width="14" customWidth="1"/>
    <col min="14339" max="14339" width="11.85546875" customWidth="1"/>
    <col min="14340" max="14340" width="11.140625" customWidth="1"/>
    <col min="14341" max="14341" width="11" customWidth="1"/>
    <col min="14342" max="14342" width="12.42578125" bestFit="1" customWidth="1"/>
    <col min="14343" max="14343" width="35" customWidth="1"/>
    <col min="14593" max="14593" width="38" customWidth="1"/>
    <col min="14594" max="14594" width="14" customWidth="1"/>
    <col min="14595" max="14595" width="11.85546875" customWidth="1"/>
    <col min="14596" max="14596" width="11.140625" customWidth="1"/>
    <col min="14597" max="14597" width="11" customWidth="1"/>
    <col min="14598" max="14598" width="12.42578125" bestFit="1" customWidth="1"/>
    <col min="14599" max="14599" width="35" customWidth="1"/>
    <col min="14849" max="14849" width="38" customWidth="1"/>
    <col min="14850" max="14850" width="14" customWidth="1"/>
    <col min="14851" max="14851" width="11.85546875" customWidth="1"/>
    <col min="14852" max="14852" width="11.140625" customWidth="1"/>
    <col min="14853" max="14853" width="11" customWidth="1"/>
    <col min="14854" max="14854" width="12.42578125" bestFit="1" customWidth="1"/>
    <col min="14855" max="14855" width="35" customWidth="1"/>
    <col min="15105" max="15105" width="38" customWidth="1"/>
    <col min="15106" max="15106" width="14" customWidth="1"/>
    <col min="15107" max="15107" width="11.85546875" customWidth="1"/>
    <col min="15108" max="15108" width="11.140625" customWidth="1"/>
    <col min="15109" max="15109" width="11" customWidth="1"/>
    <col min="15110" max="15110" width="12.42578125" bestFit="1" customWidth="1"/>
    <col min="15111" max="15111" width="35" customWidth="1"/>
    <col min="15361" max="15361" width="38" customWidth="1"/>
    <col min="15362" max="15362" width="14" customWidth="1"/>
    <col min="15363" max="15363" width="11.85546875" customWidth="1"/>
    <col min="15364" max="15364" width="11.140625" customWidth="1"/>
    <col min="15365" max="15365" width="11" customWidth="1"/>
    <col min="15366" max="15366" width="12.42578125" bestFit="1" customWidth="1"/>
    <col min="15367" max="15367" width="35" customWidth="1"/>
    <col min="15617" max="15617" width="38" customWidth="1"/>
    <col min="15618" max="15618" width="14" customWidth="1"/>
    <col min="15619" max="15619" width="11.85546875" customWidth="1"/>
    <col min="15620" max="15620" width="11.140625" customWidth="1"/>
    <col min="15621" max="15621" width="11" customWidth="1"/>
    <col min="15622" max="15622" width="12.42578125" bestFit="1" customWidth="1"/>
    <col min="15623" max="15623" width="35" customWidth="1"/>
    <col min="15873" max="15873" width="38" customWidth="1"/>
    <col min="15874" max="15874" width="14" customWidth="1"/>
    <col min="15875" max="15875" width="11.85546875" customWidth="1"/>
    <col min="15876" max="15876" width="11.140625" customWidth="1"/>
    <col min="15877" max="15877" width="11" customWidth="1"/>
    <col min="15878" max="15878" width="12.42578125" bestFit="1" customWidth="1"/>
    <col min="15879" max="15879" width="35" customWidth="1"/>
    <col min="16129" max="16129" width="38" customWidth="1"/>
    <col min="16130" max="16130" width="14" customWidth="1"/>
    <col min="16131" max="16131" width="11.85546875" customWidth="1"/>
    <col min="16132" max="16132" width="11.140625" customWidth="1"/>
    <col min="16133" max="16133" width="11" customWidth="1"/>
    <col min="16134" max="16134" width="12.42578125" bestFit="1" customWidth="1"/>
    <col min="16135" max="16135" width="35" customWidth="1"/>
  </cols>
  <sheetData>
    <row r="1" spans="1:7" ht="25.5" customHeight="1">
      <c r="A1" s="427" t="s">
        <v>276</v>
      </c>
      <c r="B1" s="428"/>
      <c r="C1" s="428"/>
      <c r="D1" s="428"/>
      <c r="E1" s="428"/>
      <c r="F1" s="428"/>
      <c r="G1" s="428"/>
    </row>
    <row r="2" spans="1:7">
      <c r="A2" s="429"/>
      <c r="B2" s="429"/>
      <c r="C2" s="429"/>
      <c r="D2" s="429"/>
      <c r="E2" s="429"/>
      <c r="F2" s="429"/>
      <c r="G2" s="429"/>
    </row>
    <row r="3" spans="1:7" s="23" customFormat="1" ht="12.75" customHeight="1">
      <c r="A3" s="416" t="s">
        <v>277</v>
      </c>
      <c r="B3" s="417"/>
      <c r="C3" s="417"/>
      <c r="D3" s="417"/>
      <c r="E3" s="417"/>
      <c r="F3" s="417"/>
      <c r="G3" s="416"/>
    </row>
    <row r="4" spans="1:7" s="2" customFormat="1" ht="36.75" customHeight="1">
      <c r="A4" s="419" t="s">
        <v>212</v>
      </c>
      <c r="B4" s="421" t="s">
        <v>213</v>
      </c>
      <c r="C4" s="422" t="s">
        <v>269</v>
      </c>
      <c r="D4" s="422" t="s">
        <v>215</v>
      </c>
      <c r="E4" s="423"/>
      <c r="F4" s="424"/>
      <c r="G4" s="411"/>
    </row>
    <row r="5" spans="1:7" s="2" customFormat="1" ht="36.75" customHeight="1">
      <c r="A5" s="420"/>
      <c r="B5" s="421"/>
      <c r="C5" s="422"/>
      <c r="D5" s="32" t="s">
        <v>216</v>
      </c>
      <c r="E5" s="32" t="s">
        <v>217</v>
      </c>
      <c r="F5" s="33" t="s">
        <v>278</v>
      </c>
      <c r="G5" s="412"/>
    </row>
    <row r="6" spans="1:7" s="46" customFormat="1" ht="27" customHeight="1">
      <c r="A6" s="6" t="s">
        <v>219</v>
      </c>
      <c r="B6" s="7">
        <v>86</v>
      </c>
      <c r="C6" s="8">
        <v>2320685</v>
      </c>
      <c r="D6" s="8">
        <v>642716</v>
      </c>
      <c r="E6" s="8">
        <v>1473759</v>
      </c>
      <c r="F6" s="8">
        <v>204210</v>
      </c>
      <c r="G6" s="6" t="s">
        <v>220</v>
      </c>
    </row>
    <row r="7" spans="1:7" s="48" customFormat="1" ht="17.25" customHeight="1">
      <c r="A7" s="10" t="s">
        <v>221</v>
      </c>
      <c r="B7" s="10"/>
      <c r="C7" s="47" t="s">
        <v>222</v>
      </c>
      <c r="D7" s="47" t="s">
        <v>222</v>
      </c>
      <c r="E7" s="47" t="s">
        <v>222</v>
      </c>
      <c r="F7" s="47" t="s">
        <v>222</v>
      </c>
      <c r="G7" s="10" t="s">
        <v>223</v>
      </c>
    </row>
    <row r="8" spans="1:7" s="48" customFormat="1" ht="18" customHeight="1">
      <c r="A8" s="13" t="s">
        <v>224</v>
      </c>
      <c r="B8" s="10" t="s">
        <v>225</v>
      </c>
      <c r="C8" s="11">
        <v>47104</v>
      </c>
      <c r="D8" s="11">
        <v>45084</v>
      </c>
      <c r="E8" s="11">
        <v>2020</v>
      </c>
      <c r="F8" s="11" t="s">
        <v>246</v>
      </c>
      <c r="G8" s="13" t="s">
        <v>226</v>
      </c>
    </row>
    <row r="9" spans="1:7" s="48" customFormat="1" ht="24">
      <c r="A9" s="13" t="s">
        <v>227</v>
      </c>
      <c r="B9" s="10" t="s">
        <v>228</v>
      </c>
      <c r="C9" s="11">
        <v>13755</v>
      </c>
      <c r="D9" s="11">
        <v>3185</v>
      </c>
      <c r="E9" s="11">
        <v>10120</v>
      </c>
      <c r="F9" s="11">
        <v>450</v>
      </c>
      <c r="G9" s="13" t="s">
        <v>229</v>
      </c>
    </row>
    <row r="10" spans="1:7" s="48" customFormat="1" ht="24">
      <c r="A10" s="13" t="s">
        <v>230</v>
      </c>
      <c r="B10" s="10" t="s">
        <v>231</v>
      </c>
      <c r="C10" s="11">
        <v>51112</v>
      </c>
      <c r="D10" s="11" t="s">
        <v>246</v>
      </c>
      <c r="E10" s="11">
        <v>44337</v>
      </c>
      <c r="F10" s="11">
        <v>6775</v>
      </c>
      <c r="G10" s="13" t="s">
        <v>232</v>
      </c>
    </row>
    <row r="11" spans="1:7" s="48" customFormat="1" ht="16.5" customHeight="1">
      <c r="A11" s="13" t="s">
        <v>233</v>
      </c>
      <c r="B11" s="10" t="s">
        <v>234</v>
      </c>
      <c r="C11" s="11">
        <v>2193427</v>
      </c>
      <c r="D11" s="11">
        <v>594447</v>
      </c>
      <c r="E11" s="11">
        <v>1405578</v>
      </c>
      <c r="F11" s="11">
        <v>193402</v>
      </c>
      <c r="G11" s="13" t="s">
        <v>235</v>
      </c>
    </row>
    <row r="12" spans="1:7" s="48" customFormat="1" ht="24">
      <c r="A12" s="13" t="s">
        <v>236</v>
      </c>
      <c r="B12" s="10" t="s">
        <v>237</v>
      </c>
      <c r="C12" s="11">
        <v>15287</v>
      </c>
      <c r="D12" s="11" t="s">
        <v>246</v>
      </c>
      <c r="E12" s="11">
        <v>11704</v>
      </c>
      <c r="F12" s="11">
        <v>3583</v>
      </c>
      <c r="G12" s="13" t="s">
        <v>238</v>
      </c>
    </row>
    <row r="13" spans="1:7" s="25" customFormat="1" ht="48">
      <c r="A13" s="6" t="s">
        <v>254</v>
      </c>
      <c r="B13" s="24">
        <v>88</v>
      </c>
      <c r="C13" s="8">
        <v>27</v>
      </c>
      <c r="D13" s="8" t="s">
        <v>246</v>
      </c>
      <c r="E13" s="8" t="s">
        <v>246</v>
      </c>
      <c r="F13" s="8">
        <v>27</v>
      </c>
      <c r="G13" s="6" t="s">
        <v>255</v>
      </c>
    </row>
    <row r="14" spans="1:7" s="28" customFormat="1" ht="15.75" customHeight="1">
      <c r="A14" s="10" t="s">
        <v>221</v>
      </c>
      <c r="B14" s="26"/>
      <c r="C14" s="27" t="s">
        <v>222</v>
      </c>
      <c r="D14" s="27" t="s">
        <v>222</v>
      </c>
      <c r="E14" s="27" t="s">
        <v>222</v>
      </c>
      <c r="F14" s="27" t="s">
        <v>222</v>
      </c>
      <c r="G14" s="10" t="s">
        <v>223</v>
      </c>
    </row>
    <row r="15" spans="1:7" s="29" customFormat="1" ht="36">
      <c r="A15" s="13" t="s">
        <v>256</v>
      </c>
      <c r="B15" s="26" t="s">
        <v>257</v>
      </c>
      <c r="C15" s="11" t="s">
        <v>246</v>
      </c>
      <c r="D15" s="11" t="s">
        <v>246</v>
      </c>
      <c r="E15" s="11" t="s">
        <v>246</v>
      </c>
      <c r="F15" s="11" t="s">
        <v>246</v>
      </c>
      <c r="G15" s="13" t="s">
        <v>258</v>
      </c>
    </row>
    <row r="16" spans="1:7" s="29" customFormat="1" ht="24">
      <c r="A16" s="13" t="s">
        <v>259</v>
      </c>
      <c r="B16" s="26" t="s">
        <v>260</v>
      </c>
      <c r="C16" s="11" t="s">
        <v>246</v>
      </c>
      <c r="D16" s="11" t="s">
        <v>246</v>
      </c>
      <c r="E16" s="11" t="s">
        <v>246</v>
      </c>
      <c r="F16" s="11" t="s">
        <v>246</v>
      </c>
      <c r="G16" s="13" t="s">
        <v>261</v>
      </c>
    </row>
    <row r="17" spans="1:7" s="29" customFormat="1" ht="36">
      <c r="A17" s="30" t="s">
        <v>262</v>
      </c>
      <c r="B17" s="31" t="s">
        <v>263</v>
      </c>
      <c r="C17" s="19">
        <v>27</v>
      </c>
      <c r="D17" s="19" t="s">
        <v>246</v>
      </c>
      <c r="E17" s="19" t="s">
        <v>246</v>
      </c>
      <c r="F17" s="19">
        <v>27</v>
      </c>
      <c r="G17" s="30" t="s">
        <v>264</v>
      </c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8740157480314965" bottom="0.78740157480314965" header="0.51181102362204722" footer="0.51181102362204722"/>
  <pageSetup paperSize="9" firstPageNumber="13" orientation="landscape" useFirstPageNumber="1" r:id="rId1"/>
  <headerFooter alignWithMargins="0"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15" sqref="A15"/>
    </sheetView>
  </sheetViews>
  <sheetFormatPr defaultRowHeight="12.75"/>
  <cols>
    <col min="1" max="1" width="37.5703125" style="23" customWidth="1"/>
    <col min="2" max="2" width="14" style="23" customWidth="1"/>
    <col min="3" max="3" width="11.5703125" style="23" customWidth="1"/>
    <col min="4" max="5" width="10.85546875" style="23" customWidth="1"/>
    <col min="6" max="6" width="11.7109375" style="23" customWidth="1"/>
    <col min="7" max="7" width="40.140625" style="23" customWidth="1"/>
    <col min="8" max="256" width="9.140625" style="23"/>
    <col min="257" max="257" width="37.5703125" style="23" customWidth="1"/>
    <col min="258" max="258" width="14" style="23" customWidth="1"/>
    <col min="259" max="259" width="11.5703125" style="23" customWidth="1"/>
    <col min="260" max="261" width="10.85546875" style="23" customWidth="1"/>
    <col min="262" max="262" width="11.7109375" style="23" customWidth="1"/>
    <col min="263" max="263" width="40.140625" style="23" customWidth="1"/>
    <col min="264" max="512" width="9.140625" style="23"/>
    <col min="513" max="513" width="37.5703125" style="23" customWidth="1"/>
    <col min="514" max="514" width="14" style="23" customWidth="1"/>
    <col min="515" max="515" width="11.5703125" style="23" customWidth="1"/>
    <col min="516" max="517" width="10.85546875" style="23" customWidth="1"/>
    <col min="518" max="518" width="11.7109375" style="23" customWidth="1"/>
    <col min="519" max="519" width="40.140625" style="23" customWidth="1"/>
    <col min="520" max="768" width="9.140625" style="23"/>
    <col min="769" max="769" width="37.5703125" style="23" customWidth="1"/>
    <col min="770" max="770" width="14" style="23" customWidth="1"/>
    <col min="771" max="771" width="11.5703125" style="23" customWidth="1"/>
    <col min="772" max="773" width="10.85546875" style="23" customWidth="1"/>
    <col min="774" max="774" width="11.7109375" style="23" customWidth="1"/>
    <col min="775" max="775" width="40.140625" style="23" customWidth="1"/>
    <col min="776" max="1024" width="9.140625" style="23"/>
    <col min="1025" max="1025" width="37.5703125" style="23" customWidth="1"/>
    <col min="1026" max="1026" width="14" style="23" customWidth="1"/>
    <col min="1027" max="1027" width="11.5703125" style="23" customWidth="1"/>
    <col min="1028" max="1029" width="10.85546875" style="23" customWidth="1"/>
    <col min="1030" max="1030" width="11.7109375" style="23" customWidth="1"/>
    <col min="1031" max="1031" width="40.140625" style="23" customWidth="1"/>
    <col min="1032" max="1280" width="9.140625" style="23"/>
    <col min="1281" max="1281" width="37.5703125" style="23" customWidth="1"/>
    <col min="1282" max="1282" width="14" style="23" customWidth="1"/>
    <col min="1283" max="1283" width="11.5703125" style="23" customWidth="1"/>
    <col min="1284" max="1285" width="10.85546875" style="23" customWidth="1"/>
    <col min="1286" max="1286" width="11.7109375" style="23" customWidth="1"/>
    <col min="1287" max="1287" width="40.140625" style="23" customWidth="1"/>
    <col min="1288" max="1536" width="9.140625" style="23"/>
    <col min="1537" max="1537" width="37.5703125" style="23" customWidth="1"/>
    <col min="1538" max="1538" width="14" style="23" customWidth="1"/>
    <col min="1539" max="1539" width="11.5703125" style="23" customWidth="1"/>
    <col min="1540" max="1541" width="10.85546875" style="23" customWidth="1"/>
    <col min="1542" max="1542" width="11.7109375" style="23" customWidth="1"/>
    <col min="1543" max="1543" width="40.140625" style="23" customWidth="1"/>
    <col min="1544" max="1792" width="9.140625" style="23"/>
    <col min="1793" max="1793" width="37.5703125" style="23" customWidth="1"/>
    <col min="1794" max="1794" width="14" style="23" customWidth="1"/>
    <col min="1795" max="1795" width="11.5703125" style="23" customWidth="1"/>
    <col min="1796" max="1797" width="10.85546875" style="23" customWidth="1"/>
    <col min="1798" max="1798" width="11.7109375" style="23" customWidth="1"/>
    <col min="1799" max="1799" width="40.140625" style="23" customWidth="1"/>
    <col min="1800" max="2048" width="9.140625" style="23"/>
    <col min="2049" max="2049" width="37.5703125" style="23" customWidth="1"/>
    <col min="2050" max="2050" width="14" style="23" customWidth="1"/>
    <col min="2051" max="2051" width="11.5703125" style="23" customWidth="1"/>
    <col min="2052" max="2053" width="10.85546875" style="23" customWidth="1"/>
    <col min="2054" max="2054" width="11.7109375" style="23" customWidth="1"/>
    <col min="2055" max="2055" width="40.140625" style="23" customWidth="1"/>
    <col min="2056" max="2304" width="9.140625" style="23"/>
    <col min="2305" max="2305" width="37.5703125" style="23" customWidth="1"/>
    <col min="2306" max="2306" width="14" style="23" customWidth="1"/>
    <col min="2307" max="2307" width="11.5703125" style="23" customWidth="1"/>
    <col min="2308" max="2309" width="10.85546875" style="23" customWidth="1"/>
    <col min="2310" max="2310" width="11.7109375" style="23" customWidth="1"/>
    <col min="2311" max="2311" width="40.140625" style="23" customWidth="1"/>
    <col min="2312" max="2560" width="9.140625" style="23"/>
    <col min="2561" max="2561" width="37.5703125" style="23" customWidth="1"/>
    <col min="2562" max="2562" width="14" style="23" customWidth="1"/>
    <col min="2563" max="2563" width="11.5703125" style="23" customWidth="1"/>
    <col min="2564" max="2565" width="10.85546875" style="23" customWidth="1"/>
    <col min="2566" max="2566" width="11.7109375" style="23" customWidth="1"/>
    <col min="2567" max="2567" width="40.140625" style="23" customWidth="1"/>
    <col min="2568" max="2816" width="9.140625" style="23"/>
    <col min="2817" max="2817" width="37.5703125" style="23" customWidth="1"/>
    <col min="2818" max="2818" width="14" style="23" customWidth="1"/>
    <col min="2819" max="2819" width="11.5703125" style="23" customWidth="1"/>
    <col min="2820" max="2821" width="10.85546875" style="23" customWidth="1"/>
    <col min="2822" max="2822" width="11.7109375" style="23" customWidth="1"/>
    <col min="2823" max="2823" width="40.140625" style="23" customWidth="1"/>
    <col min="2824" max="3072" width="9.140625" style="23"/>
    <col min="3073" max="3073" width="37.5703125" style="23" customWidth="1"/>
    <col min="3074" max="3074" width="14" style="23" customWidth="1"/>
    <col min="3075" max="3075" width="11.5703125" style="23" customWidth="1"/>
    <col min="3076" max="3077" width="10.85546875" style="23" customWidth="1"/>
    <col min="3078" max="3078" width="11.7109375" style="23" customWidth="1"/>
    <col min="3079" max="3079" width="40.140625" style="23" customWidth="1"/>
    <col min="3080" max="3328" width="9.140625" style="23"/>
    <col min="3329" max="3329" width="37.5703125" style="23" customWidth="1"/>
    <col min="3330" max="3330" width="14" style="23" customWidth="1"/>
    <col min="3331" max="3331" width="11.5703125" style="23" customWidth="1"/>
    <col min="3332" max="3333" width="10.85546875" style="23" customWidth="1"/>
    <col min="3334" max="3334" width="11.7109375" style="23" customWidth="1"/>
    <col min="3335" max="3335" width="40.140625" style="23" customWidth="1"/>
    <col min="3336" max="3584" width="9.140625" style="23"/>
    <col min="3585" max="3585" width="37.5703125" style="23" customWidth="1"/>
    <col min="3586" max="3586" width="14" style="23" customWidth="1"/>
    <col min="3587" max="3587" width="11.5703125" style="23" customWidth="1"/>
    <col min="3588" max="3589" width="10.85546875" style="23" customWidth="1"/>
    <col min="3590" max="3590" width="11.7109375" style="23" customWidth="1"/>
    <col min="3591" max="3591" width="40.140625" style="23" customWidth="1"/>
    <col min="3592" max="3840" width="9.140625" style="23"/>
    <col min="3841" max="3841" width="37.5703125" style="23" customWidth="1"/>
    <col min="3842" max="3842" width="14" style="23" customWidth="1"/>
    <col min="3843" max="3843" width="11.5703125" style="23" customWidth="1"/>
    <col min="3844" max="3845" width="10.85546875" style="23" customWidth="1"/>
    <col min="3846" max="3846" width="11.7109375" style="23" customWidth="1"/>
    <col min="3847" max="3847" width="40.140625" style="23" customWidth="1"/>
    <col min="3848" max="4096" width="9.140625" style="23"/>
    <col min="4097" max="4097" width="37.5703125" style="23" customWidth="1"/>
    <col min="4098" max="4098" width="14" style="23" customWidth="1"/>
    <col min="4099" max="4099" width="11.5703125" style="23" customWidth="1"/>
    <col min="4100" max="4101" width="10.85546875" style="23" customWidth="1"/>
    <col min="4102" max="4102" width="11.7109375" style="23" customWidth="1"/>
    <col min="4103" max="4103" width="40.140625" style="23" customWidth="1"/>
    <col min="4104" max="4352" width="9.140625" style="23"/>
    <col min="4353" max="4353" width="37.5703125" style="23" customWidth="1"/>
    <col min="4354" max="4354" width="14" style="23" customWidth="1"/>
    <col min="4355" max="4355" width="11.5703125" style="23" customWidth="1"/>
    <col min="4356" max="4357" width="10.85546875" style="23" customWidth="1"/>
    <col min="4358" max="4358" width="11.7109375" style="23" customWidth="1"/>
    <col min="4359" max="4359" width="40.140625" style="23" customWidth="1"/>
    <col min="4360" max="4608" width="9.140625" style="23"/>
    <col min="4609" max="4609" width="37.5703125" style="23" customWidth="1"/>
    <col min="4610" max="4610" width="14" style="23" customWidth="1"/>
    <col min="4611" max="4611" width="11.5703125" style="23" customWidth="1"/>
    <col min="4612" max="4613" width="10.85546875" style="23" customWidth="1"/>
    <col min="4614" max="4614" width="11.7109375" style="23" customWidth="1"/>
    <col min="4615" max="4615" width="40.140625" style="23" customWidth="1"/>
    <col min="4616" max="4864" width="9.140625" style="23"/>
    <col min="4865" max="4865" width="37.5703125" style="23" customWidth="1"/>
    <col min="4866" max="4866" width="14" style="23" customWidth="1"/>
    <col min="4867" max="4867" width="11.5703125" style="23" customWidth="1"/>
    <col min="4868" max="4869" width="10.85546875" style="23" customWidth="1"/>
    <col min="4870" max="4870" width="11.7109375" style="23" customWidth="1"/>
    <col min="4871" max="4871" width="40.140625" style="23" customWidth="1"/>
    <col min="4872" max="5120" width="9.140625" style="23"/>
    <col min="5121" max="5121" width="37.5703125" style="23" customWidth="1"/>
    <col min="5122" max="5122" width="14" style="23" customWidth="1"/>
    <col min="5123" max="5123" width="11.5703125" style="23" customWidth="1"/>
    <col min="5124" max="5125" width="10.85546875" style="23" customWidth="1"/>
    <col min="5126" max="5126" width="11.7109375" style="23" customWidth="1"/>
    <col min="5127" max="5127" width="40.140625" style="23" customWidth="1"/>
    <col min="5128" max="5376" width="9.140625" style="23"/>
    <col min="5377" max="5377" width="37.5703125" style="23" customWidth="1"/>
    <col min="5378" max="5378" width="14" style="23" customWidth="1"/>
    <col min="5379" max="5379" width="11.5703125" style="23" customWidth="1"/>
    <col min="5380" max="5381" width="10.85546875" style="23" customWidth="1"/>
    <col min="5382" max="5382" width="11.7109375" style="23" customWidth="1"/>
    <col min="5383" max="5383" width="40.140625" style="23" customWidth="1"/>
    <col min="5384" max="5632" width="9.140625" style="23"/>
    <col min="5633" max="5633" width="37.5703125" style="23" customWidth="1"/>
    <col min="5634" max="5634" width="14" style="23" customWidth="1"/>
    <col min="5635" max="5635" width="11.5703125" style="23" customWidth="1"/>
    <col min="5636" max="5637" width="10.85546875" style="23" customWidth="1"/>
    <col min="5638" max="5638" width="11.7109375" style="23" customWidth="1"/>
    <col min="5639" max="5639" width="40.140625" style="23" customWidth="1"/>
    <col min="5640" max="5888" width="9.140625" style="23"/>
    <col min="5889" max="5889" width="37.5703125" style="23" customWidth="1"/>
    <col min="5890" max="5890" width="14" style="23" customWidth="1"/>
    <col min="5891" max="5891" width="11.5703125" style="23" customWidth="1"/>
    <col min="5892" max="5893" width="10.85546875" style="23" customWidth="1"/>
    <col min="5894" max="5894" width="11.7109375" style="23" customWidth="1"/>
    <col min="5895" max="5895" width="40.140625" style="23" customWidth="1"/>
    <col min="5896" max="6144" width="9.140625" style="23"/>
    <col min="6145" max="6145" width="37.5703125" style="23" customWidth="1"/>
    <col min="6146" max="6146" width="14" style="23" customWidth="1"/>
    <col min="6147" max="6147" width="11.5703125" style="23" customWidth="1"/>
    <col min="6148" max="6149" width="10.85546875" style="23" customWidth="1"/>
    <col min="6150" max="6150" width="11.7109375" style="23" customWidth="1"/>
    <col min="6151" max="6151" width="40.140625" style="23" customWidth="1"/>
    <col min="6152" max="6400" width="9.140625" style="23"/>
    <col min="6401" max="6401" width="37.5703125" style="23" customWidth="1"/>
    <col min="6402" max="6402" width="14" style="23" customWidth="1"/>
    <col min="6403" max="6403" width="11.5703125" style="23" customWidth="1"/>
    <col min="6404" max="6405" width="10.85546875" style="23" customWidth="1"/>
    <col min="6406" max="6406" width="11.7109375" style="23" customWidth="1"/>
    <col min="6407" max="6407" width="40.140625" style="23" customWidth="1"/>
    <col min="6408" max="6656" width="9.140625" style="23"/>
    <col min="6657" max="6657" width="37.5703125" style="23" customWidth="1"/>
    <col min="6658" max="6658" width="14" style="23" customWidth="1"/>
    <col min="6659" max="6659" width="11.5703125" style="23" customWidth="1"/>
    <col min="6660" max="6661" width="10.85546875" style="23" customWidth="1"/>
    <col min="6662" max="6662" width="11.7109375" style="23" customWidth="1"/>
    <col min="6663" max="6663" width="40.140625" style="23" customWidth="1"/>
    <col min="6664" max="6912" width="9.140625" style="23"/>
    <col min="6913" max="6913" width="37.5703125" style="23" customWidth="1"/>
    <col min="6914" max="6914" width="14" style="23" customWidth="1"/>
    <col min="6915" max="6915" width="11.5703125" style="23" customWidth="1"/>
    <col min="6916" max="6917" width="10.85546875" style="23" customWidth="1"/>
    <col min="6918" max="6918" width="11.7109375" style="23" customWidth="1"/>
    <col min="6919" max="6919" width="40.140625" style="23" customWidth="1"/>
    <col min="6920" max="7168" width="9.140625" style="23"/>
    <col min="7169" max="7169" width="37.5703125" style="23" customWidth="1"/>
    <col min="7170" max="7170" width="14" style="23" customWidth="1"/>
    <col min="7171" max="7171" width="11.5703125" style="23" customWidth="1"/>
    <col min="7172" max="7173" width="10.85546875" style="23" customWidth="1"/>
    <col min="7174" max="7174" width="11.7109375" style="23" customWidth="1"/>
    <col min="7175" max="7175" width="40.140625" style="23" customWidth="1"/>
    <col min="7176" max="7424" width="9.140625" style="23"/>
    <col min="7425" max="7425" width="37.5703125" style="23" customWidth="1"/>
    <col min="7426" max="7426" width="14" style="23" customWidth="1"/>
    <col min="7427" max="7427" width="11.5703125" style="23" customWidth="1"/>
    <col min="7428" max="7429" width="10.85546875" style="23" customWidth="1"/>
    <col min="7430" max="7430" width="11.7109375" style="23" customWidth="1"/>
    <col min="7431" max="7431" width="40.140625" style="23" customWidth="1"/>
    <col min="7432" max="7680" width="9.140625" style="23"/>
    <col min="7681" max="7681" width="37.5703125" style="23" customWidth="1"/>
    <col min="7682" max="7682" width="14" style="23" customWidth="1"/>
    <col min="7683" max="7683" width="11.5703125" style="23" customWidth="1"/>
    <col min="7684" max="7685" width="10.85546875" style="23" customWidth="1"/>
    <col min="7686" max="7686" width="11.7109375" style="23" customWidth="1"/>
    <col min="7687" max="7687" width="40.140625" style="23" customWidth="1"/>
    <col min="7688" max="7936" width="9.140625" style="23"/>
    <col min="7937" max="7937" width="37.5703125" style="23" customWidth="1"/>
    <col min="7938" max="7938" width="14" style="23" customWidth="1"/>
    <col min="7939" max="7939" width="11.5703125" style="23" customWidth="1"/>
    <col min="7940" max="7941" width="10.85546875" style="23" customWidth="1"/>
    <col min="7942" max="7942" width="11.7109375" style="23" customWidth="1"/>
    <col min="7943" max="7943" width="40.140625" style="23" customWidth="1"/>
    <col min="7944" max="8192" width="9.140625" style="23"/>
    <col min="8193" max="8193" width="37.5703125" style="23" customWidth="1"/>
    <col min="8194" max="8194" width="14" style="23" customWidth="1"/>
    <col min="8195" max="8195" width="11.5703125" style="23" customWidth="1"/>
    <col min="8196" max="8197" width="10.85546875" style="23" customWidth="1"/>
    <col min="8198" max="8198" width="11.7109375" style="23" customWidth="1"/>
    <col min="8199" max="8199" width="40.140625" style="23" customWidth="1"/>
    <col min="8200" max="8448" width="9.140625" style="23"/>
    <col min="8449" max="8449" width="37.5703125" style="23" customWidth="1"/>
    <col min="8450" max="8450" width="14" style="23" customWidth="1"/>
    <col min="8451" max="8451" width="11.5703125" style="23" customWidth="1"/>
    <col min="8452" max="8453" width="10.85546875" style="23" customWidth="1"/>
    <col min="8454" max="8454" width="11.7109375" style="23" customWidth="1"/>
    <col min="8455" max="8455" width="40.140625" style="23" customWidth="1"/>
    <col min="8456" max="8704" width="9.140625" style="23"/>
    <col min="8705" max="8705" width="37.5703125" style="23" customWidth="1"/>
    <col min="8706" max="8706" width="14" style="23" customWidth="1"/>
    <col min="8707" max="8707" width="11.5703125" style="23" customWidth="1"/>
    <col min="8708" max="8709" width="10.85546875" style="23" customWidth="1"/>
    <col min="8710" max="8710" width="11.7109375" style="23" customWidth="1"/>
    <col min="8711" max="8711" width="40.140625" style="23" customWidth="1"/>
    <col min="8712" max="8960" width="9.140625" style="23"/>
    <col min="8961" max="8961" width="37.5703125" style="23" customWidth="1"/>
    <col min="8962" max="8962" width="14" style="23" customWidth="1"/>
    <col min="8963" max="8963" width="11.5703125" style="23" customWidth="1"/>
    <col min="8964" max="8965" width="10.85546875" style="23" customWidth="1"/>
    <col min="8966" max="8966" width="11.7109375" style="23" customWidth="1"/>
    <col min="8967" max="8967" width="40.140625" style="23" customWidth="1"/>
    <col min="8968" max="9216" width="9.140625" style="23"/>
    <col min="9217" max="9217" width="37.5703125" style="23" customWidth="1"/>
    <col min="9218" max="9218" width="14" style="23" customWidth="1"/>
    <col min="9219" max="9219" width="11.5703125" style="23" customWidth="1"/>
    <col min="9220" max="9221" width="10.85546875" style="23" customWidth="1"/>
    <col min="9222" max="9222" width="11.7109375" style="23" customWidth="1"/>
    <col min="9223" max="9223" width="40.140625" style="23" customWidth="1"/>
    <col min="9224" max="9472" width="9.140625" style="23"/>
    <col min="9473" max="9473" width="37.5703125" style="23" customWidth="1"/>
    <col min="9474" max="9474" width="14" style="23" customWidth="1"/>
    <col min="9475" max="9475" width="11.5703125" style="23" customWidth="1"/>
    <col min="9476" max="9477" width="10.85546875" style="23" customWidth="1"/>
    <col min="9478" max="9478" width="11.7109375" style="23" customWidth="1"/>
    <col min="9479" max="9479" width="40.140625" style="23" customWidth="1"/>
    <col min="9480" max="9728" width="9.140625" style="23"/>
    <col min="9729" max="9729" width="37.5703125" style="23" customWidth="1"/>
    <col min="9730" max="9730" width="14" style="23" customWidth="1"/>
    <col min="9731" max="9731" width="11.5703125" style="23" customWidth="1"/>
    <col min="9732" max="9733" width="10.85546875" style="23" customWidth="1"/>
    <col min="9734" max="9734" width="11.7109375" style="23" customWidth="1"/>
    <col min="9735" max="9735" width="40.140625" style="23" customWidth="1"/>
    <col min="9736" max="9984" width="9.140625" style="23"/>
    <col min="9985" max="9985" width="37.5703125" style="23" customWidth="1"/>
    <col min="9986" max="9986" width="14" style="23" customWidth="1"/>
    <col min="9987" max="9987" width="11.5703125" style="23" customWidth="1"/>
    <col min="9988" max="9989" width="10.85546875" style="23" customWidth="1"/>
    <col min="9990" max="9990" width="11.7109375" style="23" customWidth="1"/>
    <col min="9991" max="9991" width="40.140625" style="23" customWidth="1"/>
    <col min="9992" max="10240" width="9.140625" style="23"/>
    <col min="10241" max="10241" width="37.5703125" style="23" customWidth="1"/>
    <col min="10242" max="10242" width="14" style="23" customWidth="1"/>
    <col min="10243" max="10243" width="11.5703125" style="23" customWidth="1"/>
    <col min="10244" max="10245" width="10.85546875" style="23" customWidth="1"/>
    <col min="10246" max="10246" width="11.7109375" style="23" customWidth="1"/>
    <col min="10247" max="10247" width="40.140625" style="23" customWidth="1"/>
    <col min="10248" max="10496" width="9.140625" style="23"/>
    <col min="10497" max="10497" width="37.5703125" style="23" customWidth="1"/>
    <col min="10498" max="10498" width="14" style="23" customWidth="1"/>
    <col min="10499" max="10499" width="11.5703125" style="23" customWidth="1"/>
    <col min="10500" max="10501" width="10.85546875" style="23" customWidth="1"/>
    <col min="10502" max="10502" width="11.7109375" style="23" customWidth="1"/>
    <col min="10503" max="10503" width="40.140625" style="23" customWidth="1"/>
    <col min="10504" max="10752" width="9.140625" style="23"/>
    <col min="10753" max="10753" width="37.5703125" style="23" customWidth="1"/>
    <col min="10754" max="10754" width="14" style="23" customWidth="1"/>
    <col min="10755" max="10755" width="11.5703125" style="23" customWidth="1"/>
    <col min="10756" max="10757" width="10.85546875" style="23" customWidth="1"/>
    <col min="10758" max="10758" width="11.7109375" style="23" customWidth="1"/>
    <col min="10759" max="10759" width="40.140625" style="23" customWidth="1"/>
    <col min="10760" max="11008" width="9.140625" style="23"/>
    <col min="11009" max="11009" width="37.5703125" style="23" customWidth="1"/>
    <col min="11010" max="11010" width="14" style="23" customWidth="1"/>
    <col min="11011" max="11011" width="11.5703125" style="23" customWidth="1"/>
    <col min="11012" max="11013" width="10.85546875" style="23" customWidth="1"/>
    <col min="11014" max="11014" width="11.7109375" style="23" customWidth="1"/>
    <col min="11015" max="11015" width="40.140625" style="23" customWidth="1"/>
    <col min="11016" max="11264" width="9.140625" style="23"/>
    <col min="11265" max="11265" width="37.5703125" style="23" customWidth="1"/>
    <col min="11266" max="11266" width="14" style="23" customWidth="1"/>
    <col min="11267" max="11267" width="11.5703125" style="23" customWidth="1"/>
    <col min="11268" max="11269" width="10.85546875" style="23" customWidth="1"/>
    <col min="11270" max="11270" width="11.7109375" style="23" customWidth="1"/>
    <col min="11271" max="11271" width="40.140625" style="23" customWidth="1"/>
    <col min="11272" max="11520" width="9.140625" style="23"/>
    <col min="11521" max="11521" width="37.5703125" style="23" customWidth="1"/>
    <col min="11522" max="11522" width="14" style="23" customWidth="1"/>
    <col min="11523" max="11523" width="11.5703125" style="23" customWidth="1"/>
    <col min="11524" max="11525" width="10.85546875" style="23" customWidth="1"/>
    <col min="11526" max="11526" width="11.7109375" style="23" customWidth="1"/>
    <col min="11527" max="11527" width="40.140625" style="23" customWidth="1"/>
    <col min="11528" max="11776" width="9.140625" style="23"/>
    <col min="11777" max="11777" width="37.5703125" style="23" customWidth="1"/>
    <col min="11778" max="11778" width="14" style="23" customWidth="1"/>
    <col min="11779" max="11779" width="11.5703125" style="23" customWidth="1"/>
    <col min="11780" max="11781" width="10.85546875" style="23" customWidth="1"/>
    <col min="11782" max="11782" width="11.7109375" style="23" customWidth="1"/>
    <col min="11783" max="11783" width="40.140625" style="23" customWidth="1"/>
    <col min="11784" max="12032" width="9.140625" style="23"/>
    <col min="12033" max="12033" width="37.5703125" style="23" customWidth="1"/>
    <col min="12034" max="12034" width="14" style="23" customWidth="1"/>
    <col min="12035" max="12035" width="11.5703125" style="23" customWidth="1"/>
    <col min="12036" max="12037" width="10.85546875" style="23" customWidth="1"/>
    <col min="12038" max="12038" width="11.7109375" style="23" customWidth="1"/>
    <col min="12039" max="12039" width="40.140625" style="23" customWidth="1"/>
    <col min="12040" max="12288" width="9.140625" style="23"/>
    <col min="12289" max="12289" width="37.5703125" style="23" customWidth="1"/>
    <col min="12290" max="12290" width="14" style="23" customWidth="1"/>
    <col min="12291" max="12291" width="11.5703125" style="23" customWidth="1"/>
    <col min="12292" max="12293" width="10.85546875" style="23" customWidth="1"/>
    <col min="12294" max="12294" width="11.7109375" style="23" customWidth="1"/>
    <col min="12295" max="12295" width="40.140625" style="23" customWidth="1"/>
    <col min="12296" max="12544" width="9.140625" style="23"/>
    <col min="12545" max="12545" width="37.5703125" style="23" customWidth="1"/>
    <col min="12546" max="12546" width="14" style="23" customWidth="1"/>
    <col min="12547" max="12547" width="11.5703125" style="23" customWidth="1"/>
    <col min="12548" max="12549" width="10.85546875" style="23" customWidth="1"/>
    <col min="12550" max="12550" width="11.7109375" style="23" customWidth="1"/>
    <col min="12551" max="12551" width="40.140625" style="23" customWidth="1"/>
    <col min="12552" max="12800" width="9.140625" style="23"/>
    <col min="12801" max="12801" width="37.5703125" style="23" customWidth="1"/>
    <col min="12802" max="12802" width="14" style="23" customWidth="1"/>
    <col min="12803" max="12803" width="11.5703125" style="23" customWidth="1"/>
    <col min="12804" max="12805" width="10.85546875" style="23" customWidth="1"/>
    <col min="12806" max="12806" width="11.7109375" style="23" customWidth="1"/>
    <col min="12807" max="12807" width="40.140625" style="23" customWidth="1"/>
    <col min="12808" max="13056" width="9.140625" style="23"/>
    <col min="13057" max="13057" width="37.5703125" style="23" customWidth="1"/>
    <col min="13058" max="13058" width="14" style="23" customWidth="1"/>
    <col min="13059" max="13059" width="11.5703125" style="23" customWidth="1"/>
    <col min="13060" max="13061" width="10.85546875" style="23" customWidth="1"/>
    <col min="13062" max="13062" width="11.7109375" style="23" customWidth="1"/>
    <col min="13063" max="13063" width="40.140625" style="23" customWidth="1"/>
    <col min="13064" max="13312" width="9.140625" style="23"/>
    <col min="13313" max="13313" width="37.5703125" style="23" customWidth="1"/>
    <col min="13314" max="13314" width="14" style="23" customWidth="1"/>
    <col min="13315" max="13315" width="11.5703125" style="23" customWidth="1"/>
    <col min="13316" max="13317" width="10.85546875" style="23" customWidth="1"/>
    <col min="13318" max="13318" width="11.7109375" style="23" customWidth="1"/>
    <col min="13319" max="13319" width="40.140625" style="23" customWidth="1"/>
    <col min="13320" max="13568" width="9.140625" style="23"/>
    <col min="13569" max="13569" width="37.5703125" style="23" customWidth="1"/>
    <col min="13570" max="13570" width="14" style="23" customWidth="1"/>
    <col min="13571" max="13571" width="11.5703125" style="23" customWidth="1"/>
    <col min="13572" max="13573" width="10.85546875" style="23" customWidth="1"/>
    <col min="13574" max="13574" width="11.7109375" style="23" customWidth="1"/>
    <col min="13575" max="13575" width="40.140625" style="23" customWidth="1"/>
    <col min="13576" max="13824" width="9.140625" style="23"/>
    <col min="13825" max="13825" width="37.5703125" style="23" customWidth="1"/>
    <col min="13826" max="13826" width="14" style="23" customWidth="1"/>
    <col min="13827" max="13827" width="11.5703125" style="23" customWidth="1"/>
    <col min="13828" max="13829" width="10.85546875" style="23" customWidth="1"/>
    <col min="13830" max="13830" width="11.7109375" style="23" customWidth="1"/>
    <col min="13831" max="13831" width="40.140625" style="23" customWidth="1"/>
    <col min="13832" max="14080" width="9.140625" style="23"/>
    <col min="14081" max="14081" width="37.5703125" style="23" customWidth="1"/>
    <col min="14082" max="14082" width="14" style="23" customWidth="1"/>
    <col min="14083" max="14083" width="11.5703125" style="23" customWidth="1"/>
    <col min="14084" max="14085" width="10.85546875" style="23" customWidth="1"/>
    <col min="14086" max="14086" width="11.7109375" style="23" customWidth="1"/>
    <col min="14087" max="14087" width="40.140625" style="23" customWidth="1"/>
    <col min="14088" max="14336" width="9.140625" style="23"/>
    <col min="14337" max="14337" width="37.5703125" style="23" customWidth="1"/>
    <col min="14338" max="14338" width="14" style="23" customWidth="1"/>
    <col min="14339" max="14339" width="11.5703125" style="23" customWidth="1"/>
    <col min="14340" max="14341" width="10.85546875" style="23" customWidth="1"/>
    <col min="14342" max="14342" width="11.7109375" style="23" customWidth="1"/>
    <col min="14343" max="14343" width="40.140625" style="23" customWidth="1"/>
    <col min="14344" max="14592" width="9.140625" style="23"/>
    <col min="14593" max="14593" width="37.5703125" style="23" customWidth="1"/>
    <col min="14594" max="14594" width="14" style="23" customWidth="1"/>
    <col min="14595" max="14595" width="11.5703125" style="23" customWidth="1"/>
    <col min="14596" max="14597" width="10.85546875" style="23" customWidth="1"/>
    <col min="14598" max="14598" width="11.7109375" style="23" customWidth="1"/>
    <col min="14599" max="14599" width="40.140625" style="23" customWidth="1"/>
    <col min="14600" max="14848" width="9.140625" style="23"/>
    <col min="14849" max="14849" width="37.5703125" style="23" customWidth="1"/>
    <col min="14850" max="14850" width="14" style="23" customWidth="1"/>
    <col min="14851" max="14851" width="11.5703125" style="23" customWidth="1"/>
    <col min="14852" max="14853" width="10.85546875" style="23" customWidth="1"/>
    <col min="14854" max="14854" width="11.7109375" style="23" customWidth="1"/>
    <col min="14855" max="14855" width="40.140625" style="23" customWidth="1"/>
    <col min="14856" max="15104" width="9.140625" style="23"/>
    <col min="15105" max="15105" width="37.5703125" style="23" customWidth="1"/>
    <col min="15106" max="15106" width="14" style="23" customWidth="1"/>
    <col min="15107" max="15107" width="11.5703125" style="23" customWidth="1"/>
    <col min="15108" max="15109" width="10.85546875" style="23" customWidth="1"/>
    <col min="15110" max="15110" width="11.7109375" style="23" customWidth="1"/>
    <col min="15111" max="15111" width="40.140625" style="23" customWidth="1"/>
    <col min="15112" max="15360" width="9.140625" style="23"/>
    <col min="15361" max="15361" width="37.5703125" style="23" customWidth="1"/>
    <col min="15362" max="15362" width="14" style="23" customWidth="1"/>
    <col min="15363" max="15363" width="11.5703125" style="23" customWidth="1"/>
    <col min="15364" max="15365" width="10.85546875" style="23" customWidth="1"/>
    <col min="15366" max="15366" width="11.7109375" style="23" customWidth="1"/>
    <col min="15367" max="15367" width="40.140625" style="23" customWidth="1"/>
    <col min="15368" max="15616" width="9.140625" style="23"/>
    <col min="15617" max="15617" width="37.5703125" style="23" customWidth="1"/>
    <col min="15618" max="15618" width="14" style="23" customWidth="1"/>
    <col min="15619" max="15619" width="11.5703125" style="23" customWidth="1"/>
    <col min="15620" max="15621" width="10.85546875" style="23" customWidth="1"/>
    <col min="15622" max="15622" width="11.7109375" style="23" customWidth="1"/>
    <col min="15623" max="15623" width="40.140625" style="23" customWidth="1"/>
    <col min="15624" max="15872" width="9.140625" style="23"/>
    <col min="15873" max="15873" width="37.5703125" style="23" customWidth="1"/>
    <col min="15874" max="15874" width="14" style="23" customWidth="1"/>
    <col min="15875" max="15875" width="11.5703125" style="23" customWidth="1"/>
    <col min="15876" max="15877" width="10.85546875" style="23" customWidth="1"/>
    <col min="15878" max="15878" width="11.7109375" style="23" customWidth="1"/>
    <col min="15879" max="15879" width="40.140625" style="23" customWidth="1"/>
    <col min="15880" max="16128" width="9.140625" style="23"/>
    <col min="16129" max="16129" width="37.5703125" style="23" customWidth="1"/>
    <col min="16130" max="16130" width="14" style="23" customWidth="1"/>
    <col min="16131" max="16131" width="11.5703125" style="23" customWidth="1"/>
    <col min="16132" max="16133" width="10.85546875" style="23" customWidth="1"/>
    <col min="16134" max="16134" width="11.7109375" style="23" customWidth="1"/>
    <col min="16135" max="16135" width="40.140625" style="23" customWidth="1"/>
    <col min="16136" max="16384" width="9.140625" style="23"/>
  </cols>
  <sheetData>
    <row r="1" spans="1:7" ht="28.5" customHeight="1">
      <c r="A1" s="414" t="s">
        <v>279</v>
      </c>
      <c r="B1" s="415"/>
      <c r="C1" s="415"/>
      <c r="D1" s="415"/>
      <c r="E1" s="415"/>
      <c r="F1" s="415"/>
      <c r="G1" s="415"/>
    </row>
    <row r="2" spans="1:7">
      <c r="A2" s="415"/>
      <c r="B2" s="415"/>
      <c r="C2" s="415"/>
      <c r="D2" s="415"/>
      <c r="E2" s="415"/>
      <c r="F2" s="415"/>
      <c r="G2" s="415"/>
    </row>
    <row r="3" spans="1:7" ht="12.75" customHeight="1">
      <c r="A3" s="417" t="s">
        <v>280</v>
      </c>
      <c r="B3" s="417"/>
      <c r="C3" s="417"/>
      <c r="D3" s="417"/>
      <c r="E3" s="417"/>
      <c r="F3" s="417"/>
      <c r="G3" s="417"/>
    </row>
    <row r="4" spans="1:7" ht="30" customHeight="1">
      <c r="A4" s="397" t="s">
        <v>212</v>
      </c>
      <c r="B4" s="407" t="s">
        <v>213</v>
      </c>
      <c r="C4" s="408" t="s">
        <v>269</v>
      </c>
      <c r="D4" s="408" t="s">
        <v>215</v>
      </c>
      <c r="E4" s="409"/>
      <c r="F4" s="410"/>
      <c r="G4" s="430"/>
    </row>
    <row r="5" spans="1:7" ht="36.75" customHeight="1">
      <c r="A5" s="398"/>
      <c r="B5" s="407"/>
      <c r="C5" s="408"/>
      <c r="D5" s="4" t="s">
        <v>216</v>
      </c>
      <c r="E5" s="4" t="s">
        <v>281</v>
      </c>
      <c r="F5" s="5" t="s">
        <v>271</v>
      </c>
      <c r="G5" s="431"/>
    </row>
    <row r="6" spans="1:7" s="49" customFormat="1" ht="29.25" customHeight="1">
      <c r="A6" s="6" t="s">
        <v>219</v>
      </c>
      <c r="B6" s="7">
        <v>86</v>
      </c>
      <c r="C6" s="8">
        <v>14982216</v>
      </c>
      <c r="D6" s="8">
        <v>9746422</v>
      </c>
      <c r="E6" s="8">
        <v>2920234</v>
      </c>
      <c r="F6" s="8">
        <v>2315560</v>
      </c>
      <c r="G6" s="6" t="s">
        <v>220</v>
      </c>
    </row>
    <row r="7" spans="1:7" s="50" customFormat="1" ht="14.25" customHeight="1">
      <c r="A7" s="10" t="s">
        <v>221</v>
      </c>
      <c r="B7" s="10"/>
      <c r="C7" s="27" t="s">
        <v>222</v>
      </c>
      <c r="D7" s="27" t="s">
        <v>222</v>
      </c>
      <c r="E7" s="27" t="s">
        <v>222</v>
      </c>
      <c r="F7" s="27" t="s">
        <v>222</v>
      </c>
      <c r="G7" s="10" t="s">
        <v>223</v>
      </c>
    </row>
    <row r="8" spans="1:7" s="51" customFormat="1" ht="16.5" customHeight="1">
      <c r="A8" s="13" t="s">
        <v>224</v>
      </c>
      <c r="B8" s="10" t="s">
        <v>225</v>
      </c>
      <c r="C8" s="11">
        <v>344728</v>
      </c>
      <c r="D8" s="11">
        <v>129646</v>
      </c>
      <c r="E8" s="11">
        <v>215082</v>
      </c>
      <c r="F8" s="11" t="s">
        <v>246</v>
      </c>
      <c r="G8" s="13" t="s">
        <v>226</v>
      </c>
    </row>
    <row r="9" spans="1:7" s="51" customFormat="1" ht="24">
      <c r="A9" s="13" t="s">
        <v>227</v>
      </c>
      <c r="B9" s="10" t="s">
        <v>228</v>
      </c>
      <c r="C9" s="11">
        <v>463230</v>
      </c>
      <c r="D9" s="11">
        <v>374940</v>
      </c>
      <c r="E9" s="11">
        <v>86482</v>
      </c>
      <c r="F9" s="11">
        <v>1808</v>
      </c>
      <c r="G9" s="13" t="s">
        <v>229</v>
      </c>
    </row>
    <row r="10" spans="1:7" s="51" customFormat="1" ht="24">
      <c r="A10" s="13" t="s">
        <v>230</v>
      </c>
      <c r="B10" s="10" t="s">
        <v>231</v>
      </c>
      <c r="C10" s="11">
        <v>315450</v>
      </c>
      <c r="D10" s="11">
        <v>313099</v>
      </c>
      <c r="E10" s="11">
        <v>2351</v>
      </c>
      <c r="F10" s="11" t="s">
        <v>246</v>
      </c>
      <c r="G10" s="13" t="s">
        <v>232</v>
      </c>
    </row>
    <row r="11" spans="1:7" s="51" customFormat="1" ht="14.25" customHeight="1">
      <c r="A11" s="13" t="s">
        <v>233</v>
      </c>
      <c r="B11" s="10" t="s">
        <v>234</v>
      </c>
      <c r="C11" s="11">
        <v>65039</v>
      </c>
      <c r="D11" s="11">
        <v>53921</v>
      </c>
      <c r="E11" s="11">
        <v>7740</v>
      </c>
      <c r="F11" s="11">
        <v>3378</v>
      </c>
      <c r="G11" s="13" t="s">
        <v>235</v>
      </c>
    </row>
    <row r="12" spans="1:7" s="51" customFormat="1" ht="24">
      <c r="A12" s="13" t="s">
        <v>236</v>
      </c>
      <c r="B12" s="10" t="s">
        <v>237</v>
      </c>
      <c r="C12" s="11">
        <v>13793769</v>
      </c>
      <c r="D12" s="11">
        <v>8874816</v>
      </c>
      <c r="E12" s="11">
        <v>2608579</v>
      </c>
      <c r="F12" s="11">
        <v>2310374</v>
      </c>
      <c r="G12" s="13" t="s">
        <v>238</v>
      </c>
    </row>
    <row r="13" spans="1:7" s="29" customFormat="1">
      <c r="A13" s="30"/>
      <c r="B13" s="31"/>
      <c r="C13" s="19"/>
      <c r="D13" s="19"/>
      <c r="E13" s="19"/>
      <c r="F13" s="19"/>
      <c r="G13" s="30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8740157480314965" bottom="0.78740157480314965" header="0.51181102362204722" footer="0.51181102362204722"/>
  <pageSetup paperSize="9" firstPageNumber="14" orientation="landscape" useFirstPageNumber="1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1"/>
  <sheetViews>
    <sheetView workbookViewId="0">
      <selection activeCell="A11" sqref="A11"/>
    </sheetView>
  </sheetViews>
  <sheetFormatPr defaultRowHeight="12.75"/>
  <sheetData>
    <row r="3" spans="1:1">
      <c r="A3" t="s">
        <v>0</v>
      </c>
    </row>
    <row r="4" spans="1:1">
      <c r="A4" t="s">
        <v>1</v>
      </c>
    </row>
    <row r="5" spans="1:1">
      <c r="A5" t="s">
        <v>2</v>
      </c>
    </row>
    <row r="6" spans="1:1">
      <c r="A6" t="s">
        <v>3</v>
      </c>
    </row>
    <row r="7" spans="1:1">
      <c r="A7" t="s">
        <v>4</v>
      </c>
    </row>
    <row r="8" spans="1:1">
      <c r="A8" t="s">
        <v>5</v>
      </c>
    </row>
    <row r="9" spans="1:1">
      <c r="A9" t="s">
        <v>6</v>
      </c>
    </row>
    <row r="10" spans="1:1">
      <c r="A10" t="s">
        <v>7</v>
      </c>
    </row>
    <row r="11" spans="1:1">
      <c r="A11" t="s">
        <v>8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16" sqref="E16:E18"/>
    </sheetView>
  </sheetViews>
  <sheetFormatPr defaultRowHeight="12.75"/>
  <cols>
    <col min="1" max="1" width="37.140625" customWidth="1"/>
    <col min="2" max="2" width="14" customWidth="1"/>
    <col min="3" max="3" width="14.42578125" customWidth="1"/>
    <col min="4" max="4" width="11.5703125" customWidth="1"/>
    <col min="5" max="5" width="11.7109375" customWidth="1"/>
    <col min="6" max="6" width="12" customWidth="1"/>
    <col min="7" max="7" width="34.7109375" style="22" customWidth="1"/>
    <col min="257" max="257" width="37.140625" customWidth="1"/>
    <col min="258" max="258" width="14" customWidth="1"/>
    <col min="259" max="259" width="14.42578125" customWidth="1"/>
    <col min="260" max="260" width="11.5703125" customWidth="1"/>
    <col min="261" max="261" width="11.7109375" customWidth="1"/>
    <col min="262" max="262" width="12" customWidth="1"/>
    <col min="263" max="263" width="34.7109375" customWidth="1"/>
    <col min="513" max="513" width="37.140625" customWidth="1"/>
    <col min="514" max="514" width="14" customWidth="1"/>
    <col min="515" max="515" width="14.42578125" customWidth="1"/>
    <col min="516" max="516" width="11.5703125" customWidth="1"/>
    <col min="517" max="517" width="11.7109375" customWidth="1"/>
    <col min="518" max="518" width="12" customWidth="1"/>
    <col min="519" max="519" width="34.7109375" customWidth="1"/>
    <col min="769" max="769" width="37.140625" customWidth="1"/>
    <col min="770" max="770" width="14" customWidth="1"/>
    <col min="771" max="771" width="14.42578125" customWidth="1"/>
    <col min="772" max="772" width="11.5703125" customWidth="1"/>
    <col min="773" max="773" width="11.7109375" customWidth="1"/>
    <col min="774" max="774" width="12" customWidth="1"/>
    <col min="775" max="775" width="34.7109375" customWidth="1"/>
    <col min="1025" max="1025" width="37.140625" customWidth="1"/>
    <col min="1026" max="1026" width="14" customWidth="1"/>
    <col min="1027" max="1027" width="14.42578125" customWidth="1"/>
    <col min="1028" max="1028" width="11.5703125" customWidth="1"/>
    <col min="1029" max="1029" width="11.7109375" customWidth="1"/>
    <col min="1030" max="1030" width="12" customWidth="1"/>
    <col min="1031" max="1031" width="34.7109375" customWidth="1"/>
    <col min="1281" max="1281" width="37.140625" customWidth="1"/>
    <col min="1282" max="1282" width="14" customWidth="1"/>
    <col min="1283" max="1283" width="14.42578125" customWidth="1"/>
    <col min="1284" max="1284" width="11.5703125" customWidth="1"/>
    <col min="1285" max="1285" width="11.7109375" customWidth="1"/>
    <col min="1286" max="1286" width="12" customWidth="1"/>
    <col min="1287" max="1287" width="34.7109375" customWidth="1"/>
    <col min="1537" max="1537" width="37.140625" customWidth="1"/>
    <col min="1538" max="1538" width="14" customWidth="1"/>
    <col min="1539" max="1539" width="14.42578125" customWidth="1"/>
    <col min="1540" max="1540" width="11.5703125" customWidth="1"/>
    <col min="1541" max="1541" width="11.7109375" customWidth="1"/>
    <col min="1542" max="1542" width="12" customWidth="1"/>
    <col min="1543" max="1543" width="34.7109375" customWidth="1"/>
    <col min="1793" max="1793" width="37.140625" customWidth="1"/>
    <col min="1794" max="1794" width="14" customWidth="1"/>
    <col min="1795" max="1795" width="14.42578125" customWidth="1"/>
    <col min="1796" max="1796" width="11.5703125" customWidth="1"/>
    <col min="1797" max="1797" width="11.7109375" customWidth="1"/>
    <col min="1798" max="1798" width="12" customWidth="1"/>
    <col min="1799" max="1799" width="34.7109375" customWidth="1"/>
    <col min="2049" max="2049" width="37.140625" customWidth="1"/>
    <col min="2050" max="2050" width="14" customWidth="1"/>
    <col min="2051" max="2051" width="14.42578125" customWidth="1"/>
    <col min="2052" max="2052" width="11.5703125" customWidth="1"/>
    <col min="2053" max="2053" width="11.7109375" customWidth="1"/>
    <col min="2054" max="2054" width="12" customWidth="1"/>
    <col min="2055" max="2055" width="34.7109375" customWidth="1"/>
    <col min="2305" max="2305" width="37.140625" customWidth="1"/>
    <col min="2306" max="2306" width="14" customWidth="1"/>
    <col min="2307" max="2307" width="14.42578125" customWidth="1"/>
    <col min="2308" max="2308" width="11.5703125" customWidth="1"/>
    <col min="2309" max="2309" width="11.7109375" customWidth="1"/>
    <col min="2310" max="2310" width="12" customWidth="1"/>
    <col min="2311" max="2311" width="34.7109375" customWidth="1"/>
    <col min="2561" max="2561" width="37.140625" customWidth="1"/>
    <col min="2562" max="2562" width="14" customWidth="1"/>
    <col min="2563" max="2563" width="14.42578125" customWidth="1"/>
    <col min="2564" max="2564" width="11.5703125" customWidth="1"/>
    <col min="2565" max="2565" width="11.7109375" customWidth="1"/>
    <col min="2566" max="2566" width="12" customWidth="1"/>
    <col min="2567" max="2567" width="34.7109375" customWidth="1"/>
    <col min="2817" max="2817" width="37.140625" customWidth="1"/>
    <col min="2818" max="2818" width="14" customWidth="1"/>
    <col min="2819" max="2819" width="14.42578125" customWidth="1"/>
    <col min="2820" max="2820" width="11.5703125" customWidth="1"/>
    <col min="2821" max="2821" width="11.7109375" customWidth="1"/>
    <col min="2822" max="2822" width="12" customWidth="1"/>
    <col min="2823" max="2823" width="34.7109375" customWidth="1"/>
    <col min="3073" max="3073" width="37.140625" customWidth="1"/>
    <col min="3074" max="3074" width="14" customWidth="1"/>
    <col min="3075" max="3075" width="14.42578125" customWidth="1"/>
    <col min="3076" max="3076" width="11.5703125" customWidth="1"/>
    <col min="3077" max="3077" width="11.7109375" customWidth="1"/>
    <col min="3078" max="3078" width="12" customWidth="1"/>
    <col min="3079" max="3079" width="34.7109375" customWidth="1"/>
    <col min="3329" max="3329" width="37.140625" customWidth="1"/>
    <col min="3330" max="3330" width="14" customWidth="1"/>
    <col min="3331" max="3331" width="14.42578125" customWidth="1"/>
    <col min="3332" max="3332" width="11.5703125" customWidth="1"/>
    <col min="3333" max="3333" width="11.7109375" customWidth="1"/>
    <col min="3334" max="3334" width="12" customWidth="1"/>
    <col min="3335" max="3335" width="34.7109375" customWidth="1"/>
    <col min="3585" max="3585" width="37.140625" customWidth="1"/>
    <col min="3586" max="3586" width="14" customWidth="1"/>
    <col min="3587" max="3587" width="14.42578125" customWidth="1"/>
    <col min="3588" max="3588" width="11.5703125" customWidth="1"/>
    <col min="3589" max="3589" width="11.7109375" customWidth="1"/>
    <col min="3590" max="3590" width="12" customWidth="1"/>
    <col min="3591" max="3591" width="34.7109375" customWidth="1"/>
    <col min="3841" max="3841" width="37.140625" customWidth="1"/>
    <col min="3842" max="3842" width="14" customWidth="1"/>
    <col min="3843" max="3843" width="14.42578125" customWidth="1"/>
    <col min="3844" max="3844" width="11.5703125" customWidth="1"/>
    <col min="3845" max="3845" width="11.7109375" customWidth="1"/>
    <col min="3846" max="3846" width="12" customWidth="1"/>
    <col min="3847" max="3847" width="34.7109375" customWidth="1"/>
    <col min="4097" max="4097" width="37.140625" customWidth="1"/>
    <col min="4098" max="4098" width="14" customWidth="1"/>
    <col min="4099" max="4099" width="14.42578125" customWidth="1"/>
    <col min="4100" max="4100" width="11.5703125" customWidth="1"/>
    <col min="4101" max="4101" width="11.7109375" customWidth="1"/>
    <col min="4102" max="4102" width="12" customWidth="1"/>
    <col min="4103" max="4103" width="34.7109375" customWidth="1"/>
    <col min="4353" max="4353" width="37.140625" customWidth="1"/>
    <col min="4354" max="4354" width="14" customWidth="1"/>
    <col min="4355" max="4355" width="14.42578125" customWidth="1"/>
    <col min="4356" max="4356" width="11.5703125" customWidth="1"/>
    <col min="4357" max="4357" width="11.7109375" customWidth="1"/>
    <col min="4358" max="4358" width="12" customWidth="1"/>
    <col min="4359" max="4359" width="34.7109375" customWidth="1"/>
    <col min="4609" max="4609" width="37.140625" customWidth="1"/>
    <col min="4610" max="4610" width="14" customWidth="1"/>
    <col min="4611" max="4611" width="14.42578125" customWidth="1"/>
    <col min="4612" max="4612" width="11.5703125" customWidth="1"/>
    <col min="4613" max="4613" width="11.7109375" customWidth="1"/>
    <col min="4614" max="4614" width="12" customWidth="1"/>
    <col min="4615" max="4615" width="34.7109375" customWidth="1"/>
    <col min="4865" max="4865" width="37.140625" customWidth="1"/>
    <col min="4866" max="4866" width="14" customWidth="1"/>
    <col min="4867" max="4867" width="14.42578125" customWidth="1"/>
    <col min="4868" max="4868" width="11.5703125" customWidth="1"/>
    <col min="4869" max="4869" width="11.7109375" customWidth="1"/>
    <col min="4870" max="4870" width="12" customWidth="1"/>
    <col min="4871" max="4871" width="34.7109375" customWidth="1"/>
    <col min="5121" max="5121" width="37.140625" customWidth="1"/>
    <col min="5122" max="5122" width="14" customWidth="1"/>
    <col min="5123" max="5123" width="14.42578125" customWidth="1"/>
    <col min="5124" max="5124" width="11.5703125" customWidth="1"/>
    <col min="5125" max="5125" width="11.7109375" customWidth="1"/>
    <col min="5126" max="5126" width="12" customWidth="1"/>
    <col min="5127" max="5127" width="34.7109375" customWidth="1"/>
    <col min="5377" max="5377" width="37.140625" customWidth="1"/>
    <col min="5378" max="5378" width="14" customWidth="1"/>
    <col min="5379" max="5379" width="14.42578125" customWidth="1"/>
    <col min="5380" max="5380" width="11.5703125" customWidth="1"/>
    <col min="5381" max="5381" width="11.7109375" customWidth="1"/>
    <col min="5382" max="5382" width="12" customWidth="1"/>
    <col min="5383" max="5383" width="34.7109375" customWidth="1"/>
    <col min="5633" max="5633" width="37.140625" customWidth="1"/>
    <col min="5634" max="5634" width="14" customWidth="1"/>
    <col min="5635" max="5635" width="14.42578125" customWidth="1"/>
    <col min="5636" max="5636" width="11.5703125" customWidth="1"/>
    <col min="5637" max="5637" width="11.7109375" customWidth="1"/>
    <col min="5638" max="5638" width="12" customWidth="1"/>
    <col min="5639" max="5639" width="34.7109375" customWidth="1"/>
    <col min="5889" max="5889" width="37.140625" customWidth="1"/>
    <col min="5890" max="5890" width="14" customWidth="1"/>
    <col min="5891" max="5891" width="14.42578125" customWidth="1"/>
    <col min="5892" max="5892" width="11.5703125" customWidth="1"/>
    <col min="5893" max="5893" width="11.7109375" customWidth="1"/>
    <col min="5894" max="5894" width="12" customWidth="1"/>
    <col min="5895" max="5895" width="34.7109375" customWidth="1"/>
    <col min="6145" max="6145" width="37.140625" customWidth="1"/>
    <col min="6146" max="6146" width="14" customWidth="1"/>
    <col min="6147" max="6147" width="14.42578125" customWidth="1"/>
    <col min="6148" max="6148" width="11.5703125" customWidth="1"/>
    <col min="6149" max="6149" width="11.7109375" customWidth="1"/>
    <col min="6150" max="6150" width="12" customWidth="1"/>
    <col min="6151" max="6151" width="34.7109375" customWidth="1"/>
    <col min="6401" max="6401" width="37.140625" customWidth="1"/>
    <col min="6402" max="6402" width="14" customWidth="1"/>
    <col min="6403" max="6403" width="14.42578125" customWidth="1"/>
    <col min="6404" max="6404" width="11.5703125" customWidth="1"/>
    <col min="6405" max="6405" width="11.7109375" customWidth="1"/>
    <col min="6406" max="6406" width="12" customWidth="1"/>
    <col min="6407" max="6407" width="34.7109375" customWidth="1"/>
    <col min="6657" max="6657" width="37.140625" customWidth="1"/>
    <col min="6658" max="6658" width="14" customWidth="1"/>
    <col min="6659" max="6659" width="14.42578125" customWidth="1"/>
    <col min="6660" max="6660" width="11.5703125" customWidth="1"/>
    <col min="6661" max="6661" width="11.7109375" customWidth="1"/>
    <col min="6662" max="6662" width="12" customWidth="1"/>
    <col min="6663" max="6663" width="34.7109375" customWidth="1"/>
    <col min="6913" max="6913" width="37.140625" customWidth="1"/>
    <col min="6914" max="6914" width="14" customWidth="1"/>
    <col min="6915" max="6915" width="14.42578125" customWidth="1"/>
    <col min="6916" max="6916" width="11.5703125" customWidth="1"/>
    <col min="6917" max="6917" width="11.7109375" customWidth="1"/>
    <col min="6918" max="6918" width="12" customWidth="1"/>
    <col min="6919" max="6919" width="34.7109375" customWidth="1"/>
    <col min="7169" max="7169" width="37.140625" customWidth="1"/>
    <col min="7170" max="7170" width="14" customWidth="1"/>
    <col min="7171" max="7171" width="14.42578125" customWidth="1"/>
    <col min="7172" max="7172" width="11.5703125" customWidth="1"/>
    <col min="7173" max="7173" width="11.7109375" customWidth="1"/>
    <col min="7174" max="7174" width="12" customWidth="1"/>
    <col min="7175" max="7175" width="34.7109375" customWidth="1"/>
    <col min="7425" max="7425" width="37.140625" customWidth="1"/>
    <col min="7426" max="7426" width="14" customWidth="1"/>
    <col min="7427" max="7427" width="14.42578125" customWidth="1"/>
    <col min="7428" max="7428" width="11.5703125" customWidth="1"/>
    <col min="7429" max="7429" width="11.7109375" customWidth="1"/>
    <col min="7430" max="7430" width="12" customWidth="1"/>
    <col min="7431" max="7431" width="34.7109375" customWidth="1"/>
    <col min="7681" max="7681" width="37.140625" customWidth="1"/>
    <col min="7682" max="7682" width="14" customWidth="1"/>
    <col min="7683" max="7683" width="14.42578125" customWidth="1"/>
    <col min="7684" max="7684" width="11.5703125" customWidth="1"/>
    <col min="7685" max="7685" width="11.7109375" customWidth="1"/>
    <col min="7686" max="7686" width="12" customWidth="1"/>
    <col min="7687" max="7687" width="34.7109375" customWidth="1"/>
    <col min="7937" max="7937" width="37.140625" customWidth="1"/>
    <col min="7938" max="7938" width="14" customWidth="1"/>
    <col min="7939" max="7939" width="14.42578125" customWidth="1"/>
    <col min="7940" max="7940" width="11.5703125" customWidth="1"/>
    <col min="7941" max="7941" width="11.7109375" customWidth="1"/>
    <col min="7942" max="7942" width="12" customWidth="1"/>
    <col min="7943" max="7943" width="34.7109375" customWidth="1"/>
    <col min="8193" max="8193" width="37.140625" customWidth="1"/>
    <col min="8194" max="8194" width="14" customWidth="1"/>
    <col min="8195" max="8195" width="14.42578125" customWidth="1"/>
    <col min="8196" max="8196" width="11.5703125" customWidth="1"/>
    <col min="8197" max="8197" width="11.7109375" customWidth="1"/>
    <col min="8198" max="8198" width="12" customWidth="1"/>
    <col min="8199" max="8199" width="34.7109375" customWidth="1"/>
    <col min="8449" max="8449" width="37.140625" customWidth="1"/>
    <col min="8450" max="8450" width="14" customWidth="1"/>
    <col min="8451" max="8451" width="14.42578125" customWidth="1"/>
    <col min="8452" max="8452" width="11.5703125" customWidth="1"/>
    <col min="8453" max="8453" width="11.7109375" customWidth="1"/>
    <col min="8454" max="8454" width="12" customWidth="1"/>
    <col min="8455" max="8455" width="34.7109375" customWidth="1"/>
    <col min="8705" max="8705" width="37.140625" customWidth="1"/>
    <col min="8706" max="8706" width="14" customWidth="1"/>
    <col min="8707" max="8707" width="14.42578125" customWidth="1"/>
    <col min="8708" max="8708" width="11.5703125" customWidth="1"/>
    <col min="8709" max="8709" width="11.7109375" customWidth="1"/>
    <col min="8710" max="8710" width="12" customWidth="1"/>
    <col min="8711" max="8711" width="34.7109375" customWidth="1"/>
    <col min="8961" max="8961" width="37.140625" customWidth="1"/>
    <col min="8962" max="8962" width="14" customWidth="1"/>
    <col min="8963" max="8963" width="14.42578125" customWidth="1"/>
    <col min="8964" max="8964" width="11.5703125" customWidth="1"/>
    <col min="8965" max="8965" width="11.7109375" customWidth="1"/>
    <col min="8966" max="8966" width="12" customWidth="1"/>
    <col min="8967" max="8967" width="34.7109375" customWidth="1"/>
    <col min="9217" max="9217" width="37.140625" customWidth="1"/>
    <col min="9218" max="9218" width="14" customWidth="1"/>
    <col min="9219" max="9219" width="14.42578125" customWidth="1"/>
    <col min="9220" max="9220" width="11.5703125" customWidth="1"/>
    <col min="9221" max="9221" width="11.7109375" customWidth="1"/>
    <col min="9222" max="9222" width="12" customWidth="1"/>
    <col min="9223" max="9223" width="34.7109375" customWidth="1"/>
    <col min="9473" max="9473" width="37.140625" customWidth="1"/>
    <col min="9474" max="9474" width="14" customWidth="1"/>
    <col min="9475" max="9475" width="14.42578125" customWidth="1"/>
    <col min="9476" max="9476" width="11.5703125" customWidth="1"/>
    <col min="9477" max="9477" width="11.7109375" customWidth="1"/>
    <col min="9478" max="9478" width="12" customWidth="1"/>
    <col min="9479" max="9479" width="34.7109375" customWidth="1"/>
    <col min="9729" max="9729" width="37.140625" customWidth="1"/>
    <col min="9730" max="9730" width="14" customWidth="1"/>
    <col min="9731" max="9731" width="14.42578125" customWidth="1"/>
    <col min="9732" max="9732" width="11.5703125" customWidth="1"/>
    <col min="9733" max="9733" width="11.7109375" customWidth="1"/>
    <col min="9734" max="9734" width="12" customWidth="1"/>
    <col min="9735" max="9735" width="34.7109375" customWidth="1"/>
    <col min="9985" max="9985" width="37.140625" customWidth="1"/>
    <col min="9986" max="9986" width="14" customWidth="1"/>
    <col min="9987" max="9987" width="14.42578125" customWidth="1"/>
    <col min="9988" max="9988" width="11.5703125" customWidth="1"/>
    <col min="9989" max="9989" width="11.7109375" customWidth="1"/>
    <col min="9990" max="9990" width="12" customWidth="1"/>
    <col min="9991" max="9991" width="34.7109375" customWidth="1"/>
    <col min="10241" max="10241" width="37.140625" customWidth="1"/>
    <col min="10242" max="10242" width="14" customWidth="1"/>
    <col min="10243" max="10243" width="14.42578125" customWidth="1"/>
    <col min="10244" max="10244" width="11.5703125" customWidth="1"/>
    <col min="10245" max="10245" width="11.7109375" customWidth="1"/>
    <col min="10246" max="10246" width="12" customWidth="1"/>
    <col min="10247" max="10247" width="34.7109375" customWidth="1"/>
    <col min="10497" max="10497" width="37.140625" customWidth="1"/>
    <col min="10498" max="10498" width="14" customWidth="1"/>
    <col min="10499" max="10499" width="14.42578125" customWidth="1"/>
    <col min="10500" max="10500" width="11.5703125" customWidth="1"/>
    <col min="10501" max="10501" width="11.7109375" customWidth="1"/>
    <col min="10502" max="10502" width="12" customWidth="1"/>
    <col min="10503" max="10503" width="34.7109375" customWidth="1"/>
    <col min="10753" max="10753" width="37.140625" customWidth="1"/>
    <col min="10754" max="10754" width="14" customWidth="1"/>
    <col min="10755" max="10755" width="14.42578125" customWidth="1"/>
    <col min="10756" max="10756" width="11.5703125" customWidth="1"/>
    <col min="10757" max="10757" width="11.7109375" customWidth="1"/>
    <col min="10758" max="10758" width="12" customWidth="1"/>
    <col min="10759" max="10759" width="34.7109375" customWidth="1"/>
    <col min="11009" max="11009" width="37.140625" customWidth="1"/>
    <col min="11010" max="11010" width="14" customWidth="1"/>
    <col min="11011" max="11011" width="14.42578125" customWidth="1"/>
    <col min="11012" max="11012" width="11.5703125" customWidth="1"/>
    <col min="11013" max="11013" width="11.7109375" customWidth="1"/>
    <col min="11014" max="11014" width="12" customWidth="1"/>
    <col min="11015" max="11015" width="34.7109375" customWidth="1"/>
    <col min="11265" max="11265" width="37.140625" customWidth="1"/>
    <col min="11266" max="11266" width="14" customWidth="1"/>
    <col min="11267" max="11267" width="14.42578125" customWidth="1"/>
    <col min="11268" max="11268" width="11.5703125" customWidth="1"/>
    <col min="11269" max="11269" width="11.7109375" customWidth="1"/>
    <col min="11270" max="11270" width="12" customWidth="1"/>
    <col min="11271" max="11271" width="34.7109375" customWidth="1"/>
    <col min="11521" max="11521" width="37.140625" customWidth="1"/>
    <col min="11522" max="11522" width="14" customWidth="1"/>
    <col min="11523" max="11523" width="14.42578125" customWidth="1"/>
    <col min="11524" max="11524" width="11.5703125" customWidth="1"/>
    <col min="11525" max="11525" width="11.7109375" customWidth="1"/>
    <col min="11526" max="11526" width="12" customWidth="1"/>
    <col min="11527" max="11527" width="34.7109375" customWidth="1"/>
    <col min="11777" max="11777" width="37.140625" customWidth="1"/>
    <col min="11778" max="11778" width="14" customWidth="1"/>
    <col min="11779" max="11779" width="14.42578125" customWidth="1"/>
    <col min="11780" max="11780" width="11.5703125" customWidth="1"/>
    <col min="11781" max="11781" width="11.7109375" customWidth="1"/>
    <col min="11782" max="11782" width="12" customWidth="1"/>
    <col min="11783" max="11783" width="34.7109375" customWidth="1"/>
    <col min="12033" max="12033" width="37.140625" customWidth="1"/>
    <col min="12034" max="12034" width="14" customWidth="1"/>
    <col min="12035" max="12035" width="14.42578125" customWidth="1"/>
    <col min="12036" max="12036" width="11.5703125" customWidth="1"/>
    <col min="12037" max="12037" width="11.7109375" customWidth="1"/>
    <col min="12038" max="12038" width="12" customWidth="1"/>
    <col min="12039" max="12039" width="34.7109375" customWidth="1"/>
    <col min="12289" max="12289" width="37.140625" customWidth="1"/>
    <col min="12290" max="12290" width="14" customWidth="1"/>
    <col min="12291" max="12291" width="14.42578125" customWidth="1"/>
    <col min="12292" max="12292" width="11.5703125" customWidth="1"/>
    <col min="12293" max="12293" width="11.7109375" customWidth="1"/>
    <col min="12294" max="12294" width="12" customWidth="1"/>
    <col min="12295" max="12295" width="34.7109375" customWidth="1"/>
    <col min="12545" max="12545" width="37.140625" customWidth="1"/>
    <col min="12546" max="12546" width="14" customWidth="1"/>
    <col min="12547" max="12547" width="14.42578125" customWidth="1"/>
    <col min="12548" max="12548" width="11.5703125" customWidth="1"/>
    <col min="12549" max="12549" width="11.7109375" customWidth="1"/>
    <col min="12550" max="12550" width="12" customWidth="1"/>
    <col min="12551" max="12551" width="34.7109375" customWidth="1"/>
    <col min="12801" max="12801" width="37.140625" customWidth="1"/>
    <col min="12802" max="12802" width="14" customWidth="1"/>
    <col min="12803" max="12803" width="14.42578125" customWidth="1"/>
    <col min="12804" max="12804" width="11.5703125" customWidth="1"/>
    <col min="12805" max="12805" width="11.7109375" customWidth="1"/>
    <col min="12806" max="12806" width="12" customWidth="1"/>
    <col min="12807" max="12807" width="34.7109375" customWidth="1"/>
    <col min="13057" max="13057" width="37.140625" customWidth="1"/>
    <col min="13058" max="13058" width="14" customWidth="1"/>
    <col min="13059" max="13059" width="14.42578125" customWidth="1"/>
    <col min="13060" max="13060" width="11.5703125" customWidth="1"/>
    <col min="13061" max="13061" width="11.7109375" customWidth="1"/>
    <col min="13062" max="13062" width="12" customWidth="1"/>
    <col min="13063" max="13063" width="34.7109375" customWidth="1"/>
    <col min="13313" max="13313" width="37.140625" customWidth="1"/>
    <col min="13314" max="13314" width="14" customWidth="1"/>
    <col min="13315" max="13315" width="14.42578125" customWidth="1"/>
    <col min="13316" max="13316" width="11.5703125" customWidth="1"/>
    <col min="13317" max="13317" width="11.7109375" customWidth="1"/>
    <col min="13318" max="13318" width="12" customWidth="1"/>
    <col min="13319" max="13319" width="34.7109375" customWidth="1"/>
    <col min="13569" max="13569" width="37.140625" customWidth="1"/>
    <col min="13570" max="13570" width="14" customWidth="1"/>
    <col min="13571" max="13571" width="14.42578125" customWidth="1"/>
    <col min="13572" max="13572" width="11.5703125" customWidth="1"/>
    <col min="13573" max="13573" width="11.7109375" customWidth="1"/>
    <col min="13574" max="13574" width="12" customWidth="1"/>
    <col min="13575" max="13575" width="34.7109375" customWidth="1"/>
    <col min="13825" max="13825" width="37.140625" customWidth="1"/>
    <col min="13826" max="13826" width="14" customWidth="1"/>
    <col min="13827" max="13827" width="14.42578125" customWidth="1"/>
    <col min="13828" max="13828" width="11.5703125" customWidth="1"/>
    <col min="13829" max="13829" width="11.7109375" customWidth="1"/>
    <col min="13830" max="13830" width="12" customWidth="1"/>
    <col min="13831" max="13831" width="34.7109375" customWidth="1"/>
    <col min="14081" max="14081" width="37.140625" customWidth="1"/>
    <col min="14082" max="14082" width="14" customWidth="1"/>
    <col min="14083" max="14083" width="14.42578125" customWidth="1"/>
    <col min="14084" max="14084" width="11.5703125" customWidth="1"/>
    <col min="14085" max="14085" width="11.7109375" customWidth="1"/>
    <col min="14086" max="14086" width="12" customWidth="1"/>
    <col min="14087" max="14087" width="34.7109375" customWidth="1"/>
    <col min="14337" max="14337" width="37.140625" customWidth="1"/>
    <col min="14338" max="14338" width="14" customWidth="1"/>
    <col min="14339" max="14339" width="14.42578125" customWidth="1"/>
    <col min="14340" max="14340" width="11.5703125" customWidth="1"/>
    <col min="14341" max="14341" width="11.7109375" customWidth="1"/>
    <col min="14342" max="14342" width="12" customWidth="1"/>
    <col min="14343" max="14343" width="34.7109375" customWidth="1"/>
    <col min="14593" max="14593" width="37.140625" customWidth="1"/>
    <col min="14594" max="14594" width="14" customWidth="1"/>
    <col min="14595" max="14595" width="14.42578125" customWidth="1"/>
    <col min="14596" max="14596" width="11.5703125" customWidth="1"/>
    <col min="14597" max="14597" width="11.7109375" customWidth="1"/>
    <col min="14598" max="14598" width="12" customWidth="1"/>
    <col min="14599" max="14599" width="34.7109375" customWidth="1"/>
    <col min="14849" max="14849" width="37.140625" customWidth="1"/>
    <col min="14850" max="14850" width="14" customWidth="1"/>
    <col min="14851" max="14851" width="14.42578125" customWidth="1"/>
    <col min="14852" max="14852" width="11.5703125" customWidth="1"/>
    <col min="14853" max="14853" width="11.7109375" customWidth="1"/>
    <col min="14854" max="14854" width="12" customWidth="1"/>
    <col min="14855" max="14855" width="34.7109375" customWidth="1"/>
    <col min="15105" max="15105" width="37.140625" customWidth="1"/>
    <col min="15106" max="15106" width="14" customWidth="1"/>
    <col min="15107" max="15107" width="14.42578125" customWidth="1"/>
    <col min="15108" max="15108" width="11.5703125" customWidth="1"/>
    <col min="15109" max="15109" width="11.7109375" customWidth="1"/>
    <col min="15110" max="15110" width="12" customWidth="1"/>
    <col min="15111" max="15111" width="34.7109375" customWidth="1"/>
    <col min="15361" max="15361" width="37.140625" customWidth="1"/>
    <col min="15362" max="15362" width="14" customWidth="1"/>
    <col min="15363" max="15363" width="14.42578125" customWidth="1"/>
    <col min="15364" max="15364" width="11.5703125" customWidth="1"/>
    <col min="15365" max="15365" width="11.7109375" customWidth="1"/>
    <col min="15366" max="15366" width="12" customWidth="1"/>
    <col min="15367" max="15367" width="34.7109375" customWidth="1"/>
    <col min="15617" max="15617" width="37.140625" customWidth="1"/>
    <col min="15618" max="15618" width="14" customWidth="1"/>
    <col min="15619" max="15619" width="14.42578125" customWidth="1"/>
    <col min="15620" max="15620" width="11.5703125" customWidth="1"/>
    <col min="15621" max="15621" width="11.7109375" customWidth="1"/>
    <col min="15622" max="15622" width="12" customWidth="1"/>
    <col min="15623" max="15623" width="34.7109375" customWidth="1"/>
    <col min="15873" max="15873" width="37.140625" customWidth="1"/>
    <col min="15874" max="15874" width="14" customWidth="1"/>
    <col min="15875" max="15875" width="14.42578125" customWidth="1"/>
    <col min="15876" max="15876" width="11.5703125" customWidth="1"/>
    <col min="15877" max="15877" width="11.7109375" customWidth="1"/>
    <col min="15878" max="15878" width="12" customWidth="1"/>
    <col min="15879" max="15879" width="34.7109375" customWidth="1"/>
    <col min="16129" max="16129" width="37.140625" customWidth="1"/>
    <col min="16130" max="16130" width="14" customWidth="1"/>
    <col min="16131" max="16131" width="14.42578125" customWidth="1"/>
    <col min="16132" max="16132" width="11.5703125" customWidth="1"/>
    <col min="16133" max="16133" width="11.7109375" customWidth="1"/>
    <col min="16134" max="16134" width="12" customWidth="1"/>
    <col min="16135" max="16135" width="34.7109375" customWidth="1"/>
  </cols>
  <sheetData>
    <row r="1" spans="1:7" s="1" customFormat="1" ht="15">
      <c r="A1" s="432" t="s">
        <v>346</v>
      </c>
      <c r="B1" s="432"/>
      <c r="C1" s="432"/>
      <c r="D1" s="432"/>
      <c r="E1" s="432"/>
      <c r="F1" s="432"/>
      <c r="G1" s="432"/>
    </row>
    <row r="2" spans="1:7" s="1" customFormat="1" ht="15">
      <c r="A2" s="432" t="s">
        <v>347</v>
      </c>
      <c r="B2" s="432"/>
      <c r="C2" s="432"/>
      <c r="D2" s="432"/>
      <c r="E2" s="432"/>
      <c r="F2" s="432"/>
      <c r="G2" s="432"/>
    </row>
    <row r="3" spans="1:7" s="1" customFormat="1" ht="15">
      <c r="A3" s="394"/>
      <c r="B3" s="394"/>
      <c r="C3" s="394"/>
      <c r="D3" s="394"/>
      <c r="E3" s="394"/>
      <c r="F3" s="394"/>
      <c r="G3" s="394"/>
    </row>
    <row r="4" spans="1:7" s="104" customFormat="1" ht="12.75" customHeight="1">
      <c r="A4" s="433" t="s">
        <v>211</v>
      </c>
      <c r="B4" s="434"/>
      <c r="C4" s="434"/>
      <c r="D4" s="434"/>
      <c r="E4" s="434"/>
      <c r="F4" s="434"/>
      <c r="G4" s="433"/>
    </row>
    <row r="5" spans="1:7" s="3" customFormat="1" ht="36.75" customHeight="1">
      <c r="A5" s="397" t="s">
        <v>212</v>
      </c>
      <c r="B5" s="435" t="s">
        <v>348</v>
      </c>
      <c r="C5" s="437" t="s">
        <v>349</v>
      </c>
      <c r="D5" s="439" t="s">
        <v>350</v>
      </c>
      <c r="E5" s="440"/>
      <c r="F5" s="440"/>
      <c r="G5" s="405"/>
    </row>
    <row r="6" spans="1:7" s="3" customFormat="1" ht="36.75" customHeight="1">
      <c r="A6" s="398"/>
      <c r="B6" s="436"/>
      <c r="C6" s="438"/>
      <c r="D6" s="105" t="s">
        <v>351</v>
      </c>
      <c r="E6" s="105" t="s">
        <v>352</v>
      </c>
      <c r="F6" s="106" t="s">
        <v>353</v>
      </c>
      <c r="G6" s="406"/>
    </row>
    <row r="7" spans="1:7" s="9" customFormat="1" ht="36">
      <c r="A7" s="6" t="s">
        <v>219</v>
      </c>
      <c r="B7" s="7">
        <v>86</v>
      </c>
      <c r="C7" s="39" t="s">
        <v>354</v>
      </c>
      <c r="D7" s="39" t="s">
        <v>355</v>
      </c>
      <c r="E7" s="39" t="s">
        <v>356</v>
      </c>
      <c r="F7" s="39" t="s">
        <v>357</v>
      </c>
      <c r="G7" s="6" t="s">
        <v>220</v>
      </c>
    </row>
    <row r="8" spans="1:7" s="12" customFormat="1" ht="17.25" customHeight="1">
      <c r="A8" s="10" t="s">
        <v>221</v>
      </c>
      <c r="B8" s="10"/>
      <c r="C8" s="44" t="s">
        <v>222</v>
      </c>
      <c r="D8" s="44" t="s">
        <v>222</v>
      </c>
      <c r="E8" s="44" t="s">
        <v>222</v>
      </c>
      <c r="F8" s="44" t="s">
        <v>222</v>
      </c>
      <c r="G8" s="10" t="s">
        <v>223</v>
      </c>
    </row>
    <row r="9" spans="1:7" s="15" customFormat="1" ht="15" customHeight="1">
      <c r="A9" s="13" t="s">
        <v>224</v>
      </c>
      <c r="B9" s="10" t="s">
        <v>225</v>
      </c>
      <c r="C9" s="44" t="s">
        <v>358</v>
      </c>
      <c r="D9" s="44" t="s">
        <v>359</v>
      </c>
      <c r="E9" s="44" t="s">
        <v>360</v>
      </c>
      <c r="F9" s="44" t="s">
        <v>361</v>
      </c>
      <c r="G9" s="14" t="s">
        <v>226</v>
      </c>
    </row>
    <row r="10" spans="1:7" s="15" customFormat="1" ht="24">
      <c r="A10" s="13" t="s">
        <v>227</v>
      </c>
      <c r="B10" s="10" t="s">
        <v>228</v>
      </c>
      <c r="C10" s="44" t="s">
        <v>362</v>
      </c>
      <c r="D10" s="44" t="s">
        <v>363</v>
      </c>
      <c r="E10" s="44" t="s">
        <v>364</v>
      </c>
      <c r="F10" s="44" t="s">
        <v>365</v>
      </c>
      <c r="G10" s="14" t="s">
        <v>229</v>
      </c>
    </row>
    <row r="11" spans="1:7" s="15" customFormat="1" ht="27" customHeight="1">
      <c r="A11" s="13" t="s">
        <v>230</v>
      </c>
      <c r="B11" s="10" t="s">
        <v>231</v>
      </c>
      <c r="C11" s="44" t="s">
        <v>366</v>
      </c>
      <c r="D11" s="44" t="s">
        <v>367</v>
      </c>
      <c r="E11" s="44" t="s">
        <v>368</v>
      </c>
      <c r="F11" s="44" t="s">
        <v>369</v>
      </c>
      <c r="G11" s="14" t="s">
        <v>232</v>
      </c>
    </row>
    <row r="12" spans="1:7" s="15" customFormat="1" ht="15" customHeight="1">
      <c r="A12" s="13" t="s">
        <v>233</v>
      </c>
      <c r="B12" s="10" t="s">
        <v>234</v>
      </c>
      <c r="C12" s="44" t="s">
        <v>370</v>
      </c>
      <c r="D12" s="44" t="s">
        <v>371</v>
      </c>
      <c r="E12" s="44" t="s">
        <v>372</v>
      </c>
      <c r="F12" s="44" t="s">
        <v>373</v>
      </c>
      <c r="G12" s="14" t="s">
        <v>235</v>
      </c>
    </row>
    <row r="13" spans="1:7" s="15" customFormat="1" ht="24">
      <c r="A13" s="13" t="s">
        <v>236</v>
      </c>
      <c r="B13" s="10" t="s">
        <v>237</v>
      </c>
      <c r="C13" s="44" t="s">
        <v>374</v>
      </c>
      <c r="D13" s="44" t="s">
        <v>375</v>
      </c>
      <c r="E13" s="44" t="s">
        <v>376</v>
      </c>
      <c r="F13" s="44" t="s">
        <v>377</v>
      </c>
      <c r="G13" s="14" t="s">
        <v>238</v>
      </c>
    </row>
    <row r="14" spans="1:7" s="9" customFormat="1" ht="48">
      <c r="A14" s="6" t="s">
        <v>239</v>
      </c>
      <c r="B14" s="7">
        <v>87</v>
      </c>
      <c r="C14" s="107">
        <f>SUM(C16:C19)</f>
        <v>7301173</v>
      </c>
      <c r="D14" s="107">
        <f>SUM(D16:D19)</f>
        <v>7095780</v>
      </c>
      <c r="E14" s="107">
        <f>SUM(E16:E19)</f>
        <v>158438</v>
      </c>
      <c r="F14" s="107">
        <f>SUM(F16:F19)</f>
        <v>46955</v>
      </c>
      <c r="G14" s="6" t="s">
        <v>240</v>
      </c>
    </row>
    <row r="15" spans="1:7" s="12" customFormat="1" ht="17.25" customHeight="1">
      <c r="A15" s="10" t="s">
        <v>221</v>
      </c>
      <c r="B15" s="10"/>
      <c r="C15" s="41"/>
      <c r="D15" s="41"/>
      <c r="E15" s="41"/>
      <c r="F15" s="41"/>
      <c r="G15" s="10" t="s">
        <v>223</v>
      </c>
    </row>
    <row r="16" spans="1:7" s="15" customFormat="1" ht="24">
      <c r="A16" s="16" t="s">
        <v>241</v>
      </c>
      <c r="B16" s="10" t="s">
        <v>242</v>
      </c>
      <c r="C16" s="108">
        <v>640560</v>
      </c>
      <c r="D16" s="108">
        <v>597898</v>
      </c>
      <c r="E16" s="108">
        <v>36677</v>
      </c>
      <c r="F16" s="108">
        <v>5985</v>
      </c>
      <c r="G16" s="14" t="s">
        <v>243</v>
      </c>
    </row>
    <row r="17" spans="1:7" s="15" customFormat="1" ht="60">
      <c r="A17" s="16" t="s">
        <v>244</v>
      </c>
      <c r="B17" s="10" t="s">
        <v>245</v>
      </c>
      <c r="C17" s="108">
        <f>2107552+2200</f>
        <v>2109752</v>
      </c>
      <c r="D17" s="108">
        <f>2096511+2200</f>
        <v>2098711</v>
      </c>
      <c r="E17" s="108">
        <v>11041</v>
      </c>
      <c r="F17" s="44" t="s">
        <v>246</v>
      </c>
      <c r="G17" s="14" t="s">
        <v>247</v>
      </c>
    </row>
    <row r="18" spans="1:7" s="15" customFormat="1" ht="36">
      <c r="A18" s="16" t="s">
        <v>248</v>
      </c>
      <c r="B18" s="10" t="s">
        <v>249</v>
      </c>
      <c r="C18" s="108">
        <v>2220870</v>
      </c>
      <c r="D18" s="108">
        <v>2191801</v>
      </c>
      <c r="E18" s="108">
        <v>18513</v>
      </c>
      <c r="F18" s="44">
        <v>10556</v>
      </c>
      <c r="G18" s="14" t="s">
        <v>250</v>
      </c>
    </row>
    <row r="19" spans="1:7" s="15" customFormat="1" ht="24">
      <c r="A19" s="16" t="s">
        <v>251</v>
      </c>
      <c r="B19" s="10" t="s">
        <v>252</v>
      </c>
      <c r="C19" s="108">
        <v>2329991</v>
      </c>
      <c r="D19" s="108">
        <v>2207370</v>
      </c>
      <c r="E19" s="108">
        <v>92207</v>
      </c>
      <c r="F19" s="44">
        <v>30414</v>
      </c>
      <c r="G19" s="14" t="s">
        <v>253</v>
      </c>
    </row>
    <row r="20" spans="1:7" s="9" customFormat="1" ht="48">
      <c r="A20" s="6" t="s">
        <v>254</v>
      </c>
      <c r="B20" s="7">
        <v>88</v>
      </c>
      <c r="C20" s="107">
        <f>SUM(C22:C24)</f>
        <v>431412</v>
      </c>
      <c r="D20" s="107">
        <f>SUM(D22:D24)</f>
        <v>372143</v>
      </c>
      <c r="E20" s="107">
        <f>SUM(E22:E24)</f>
        <v>5785</v>
      </c>
      <c r="F20" s="107">
        <f>SUM(F22:F24)</f>
        <v>53484</v>
      </c>
      <c r="G20" s="6" t="s">
        <v>255</v>
      </c>
    </row>
    <row r="21" spans="1:7" s="12" customFormat="1" ht="15.75" customHeight="1">
      <c r="A21" s="10" t="s">
        <v>221</v>
      </c>
      <c r="B21" s="10"/>
      <c r="C21" s="41"/>
      <c r="D21" s="41"/>
      <c r="E21" s="41"/>
      <c r="F21" s="41"/>
      <c r="G21" s="10" t="s">
        <v>223</v>
      </c>
    </row>
    <row r="22" spans="1:7" s="15" customFormat="1" ht="36">
      <c r="A22" s="16" t="s">
        <v>256</v>
      </c>
      <c r="B22" s="10" t="s">
        <v>257</v>
      </c>
      <c r="C22" s="108">
        <f>98196-2200</f>
        <v>95996</v>
      </c>
      <c r="D22" s="108">
        <f>85180-2200</f>
        <v>82980</v>
      </c>
      <c r="E22" s="108">
        <v>1475</v>
      </c>
      <c r="F22" s="44">
        <v>11541</v>
      </c>
      <c r="G22" s="14" t="s">
        <v>258</v>
      </c>
    </row>
    <row r="23" spans="1:7" s="15" customFormat="1" ht="24">
      <c r="A23" s="16" t="s">
        <v>259</v>
      </c>
      <c r="B23" s="10" t="s">
        <v>260</v>
      </c>
      <c r="C23" s="108">
        <v>28310</v>
      </c>
      <c r="D23" s="108">
        <v>25697</v>
      </c>
      <c r="E23" s="108">
        <v>2613</v>
      </c>
      <c r="F23" s="44" t="s">
        <v>246</v>
      </c>
      <c r="G23" s="14" t="s">
        <v>261</v>
      </c>
    </row>
    <row r="24" spans="1:7" s="15" customFormat="1" ht="36">
      <c r="A24" s="17" t="s">
        <v>262</v>
      </c>
      <c r="B24" s="18" t="s">
        <v>263</v>
      </c>
      <c r="C24" s="109">
        <v>307106</v>
      </c>
      <c r="D24" s="109">
        <v>263466</v>
      </c>
      <c r="E24" s="109">
        <v>1697</v>
      </c>
      <c r="F24" s="110">
        <v>41943</v>
      </c>
      <c r="G24" s="20" t="s">
        <v>264</v>
      </c>
    </row>
    <row r="25" spans="1:7">
      <c r="C25" s="21"/>
      <c r="D25" s="21"/>
      <c r="E25" s="21"/>
      <c r="F25" s="21"/>
    </row>
  </sheetData>
  <mergeCells count="9">
    <mergeCell ref="A1:G1"/>
    <mergeCell ref="A2:G2"/>
    <mergeCell ref="A3:G3"/>
    <mergeCell ref="A4:G4"/>
    <mergeCell ref="A5:A6"/>
    <mergeCell ref="B5:B6"/>
    <mergeCell ref="C5:C6"/>
    <mergeCell ref="D5:F5"/>
    <mergeCell ref="G5:G6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5" orientation="landscape" useFirstPageNumber="1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workbookViewId="0">
      <selection activeCell="E19" sqref="E19:F19"/>
    </sheetView>
  </sheetViews>
  <sheetFormatPr defaultRowHeight="12.75"/>
  <cols>
    <col min="1" max="1" width="38.28515625" customWidth="1"/>
    <col min="2" max="2" width="15.7109375" customWidth="1"/>
    <col min="3" max="3" width="13.5703125" customWidth="1"/>
    <col min="4" max="4" width="11.140625" customWidth="1"/>
    <col min="5" max="5" width="10.5703125" customWidth="1"/>
    <col min="6" max="6" width="12.42578125" bestFit="1" customWidth="1"/>
    <col min="7" max="7" width="35.85546875" customWidth="1"/>
    <col min="257" max="257" width="38.28515625" customWidth="1"/>
    <col min="258" max="258" width="15.7109375" customWidth="1"/>
    <col min="259" max="259" width="13.5703125" customWidth="1"/>
    <col min="260" max="260" width="11.140625" customWidth="1"/>
    <col min="261" max="261" width="10.5703125" customWidth="1"/>
    <col min="262" max="262" width="12.42578125" bestFit="1" customWidth="1"/>
    <col min="263" max="263" width="35.85546875" customWidth="1"/>
    <col min="513" max="513" width="38.28515625" customWidth="1"/>
    <col min="514" max="514" width="15.7109375" customWidth="1"/>
    <col min="515" max="515" width="13.5703125" customWidth="1"/>
    <col min="516" max="516" width="11.140625" customWidth="1"/>
    <col min="517" max="517" width="10.5703125" customWidth="1"/>
    <col min="518" max="518" width="12.42578125" bestFit="1" customWidth="1"/>
    <col min="519" max="519" width="35.85546875" customWidth="1"/>
    <col min="769" max="769" width="38.28515625" customWidth="1"/>
    <col min="770" max="770" width="15.7109375" customWidth="1"/>
    <col min="771" max="771" width="13.5703125" customWidth="1"/>
    <col min="772" max="772" width="11.140625" customWidth="1"/>
    <col min="773" max="773" width="10.5703125" customWidth="1"/>
    <col min="774" max="774" width="12.42578125" bestFit="1" customWidth="1"/>
    <col min="775" max="775" width="35.85546875" customWidth="1"/>
    <col min="1025" max="1025" width="38.28515625" customWidth="1"/>
    <col min="1026" max="1026" width="15.7109375" customWidth="1"/>
    <col min="1027" max="1027" width="13.5703125" customWidth="1"/>
    <col min="1028" max="1028" width="11.140625" customWidth="1"/>
    <col min="1029" max="1029" width="10.5703125" customWidth="1"/>
    <col min="1030" max="1030" width="12.42578125" bestFit="1" customWidth="1"/>
    <col min="1031" max="1031" width="35.85546875" customWidth="1"/>
    <col min="1281" max="1281" width="38.28515625" customWidth="1"/>
    <col min="1282" max="1282" width="15.7109375" customWidth="1"/>
    <col min="1283" max="1283" width="13.5703125" customWidth="1"/>
    <col min="1284" max="1284" width="11.140625" customWidth="1"/>
    <col min="1285" max="1285" width="10.5703125" customWidth="1"/>
    <col min="1286" max="1286" width="12.42578125" bestFit="1" customWidth="1"/>
    <col min="1287" max="1287" width="35.85546875" customWidth="1"/>
    <col min="1537" max="1537" width="38.28515625" customWidth="1"/>
    <col min="1538" max="1538" width="15.7109375" customWidth="1"/>
    <col min="1539" max="1539" width="13.5703125" customWidth="1"/>
    <col min="1540" max="1540" width="11.140625" customWidth="1"/>
    <col min="1541" max="1541" width="10.5703125" customWidth="1"/>
    <col min="1542" max="1542" width="12.42578125" bestFit="1" customWidth="1"/>
    <col min="1543" max="1543" width="35.85546875" customWidth="1"/>
    <col min="1793" max="1793" width="38.28515625" customWidth="1"/>
    <col min="1794" max="1794" width="15.7109375" customWidth="1"/>
    <col min="1795" max="1795" width="13.5703125" customWidth="1"/>
    <col min="1796" max="1796" width="11.140625" customWidth="1"/>
    <col min="1797" max="1797" width="10.5703125" customWidth="1"/>
    <col min="1798" max="1798" width="12.42578125" bestFit="1" customWidth="1"/>
    <col min="1799" max="1799" width="35.85546875" customWidth="1"/>
    <col min="2049" max="2049" width="38.28515625" customWidth="1"/>
    <col min="2050" max="2050" width="15.7109375" customWidth="1"/>
    <col min="2051" max="2051" width="13.5703125" customWidth="1"/>
    <col min="2052" max="2052" width="11.140625" customWidth="1"/>
    <col min="2053" max="2053" width="10.5703125" customWidth="1"/>
    <col min="2054" max="2054" width="12.42578125" bestFit="1" customWidth="1"/>
    <col min="2055" max="2055" width="35.85546875" customWidth="1"/>
    <col min="2305" max="2305" width="38.28515625" customWidth="1"/>
    <col min="2306" max="2306" width="15.7109375" customWidth="1"/>
    <col min="2307" max="2307" width="13.5703125" customWidth="1"/>
    <col min="2308" max="2308" width="11.140625" customWidth="1"/>
    <col min="2309" max="2309" width="10.5703125" customWidth="1"/>
    <col min="2310" max="2310" width="12.42578125" bestFit="1" customWidth="1"/>
    <col min="2311" max="2311" width="35.85546875" customWidth="1"/>
    <col min="2561" max="2561" width="38.28515625" customWidth="1"/>
    <col min="2562" max="2562" width="15.7109375" customWidth="1"/>
    <col min="2563" max="2563" width="13.5703125" customWidth="1"/>
    <col min="2564" max="2564" width="11.140625" customWidth="1"/>
    <col min="2565" max="2565" width="10.5703125" customWidth="1"/>
    <col min="2566" max="2566" width="12.42578125" bestFit="1" customWidth="1"/>
    <col min="2567" max="2567" width="35.85546875" customWidth="1"/>
    <col min="2817" max="2817" width="38.28515625" customWidth="1"/>
    <col min="2818" max="2818" width="15.7109375" customWidth="1"/>
    <col min="2819" max="2819" width="13.5703125" customWidth="1"/>
    <col min="2820" max="2820" width="11.140625" customWidth="1"/>
    <col min="2821" max="2821" width="10.5703125" customWidth="1"/>
    <col min="2822" max="2822" width="12.42578125" bestFit="1" customWidth="1"/>
    <col min="2823" max="2823" width="35.85546875" customWidth="1"/>
    <col min="3073" max="3073" width="38.28515625" customWidth="1"/>
    <col min="3074" max="3074" width="15.7109375" customWidth="1"/>
    <col min="3075" max="3075" width="13.5703125" customWidth="1"/>
    <col min="3076" max="3076" width="11.140625" customWidth="1"/>
    <col min="3077" max="3077" width="10.5703125" customWidth="1"/>
    <col min="3078" max="3078" width="12.42578125" bestFit="1" customWidth="1"/>
    <col min="3079" max="3079" width="35.85546875" customWidth="1"/>
    <col min="3329" max="3329" width="38.28515625" customWidth="1"/>
    <col min="3330" max="3330" width="15.7109375" customWidth="1"/>
    <col min="3331" max="3331" width="13.5703125" customWidth="1"/>
    <col min="3332" max="3332" width="11.140625" customWidth="1"/>
    <col min="3333" max="3333" width="10.5703125" customWidth="1"/>
    <col min="3334" max="3334" width="12.42578125" bestFit="1" customWidth="1"/>
    <col min="3335" max="3335" width="35.85546875" customWidth="1"/>
    <col min="3585" max="3585" width="38.28515625" customWidth="1"/>
    <col min="3586" max="3586" width="15.7109375" customWidth="1"/>
    <col min="3587" max="3587" width="13.5703125" customWidth="1"/>
    <col min="3588" max="3588" width="11.140625" customWidth="1"/>
    <col min="3589" max="3589" width="10.5703125" customWidth="1"/>
    <col min="3590" max="3590" width="12.42578125" bestFit="1" customWidth="1"/>
    <col min="3591" max="3591" width="35.85546875" customWidth="1"/>
    <col min="3841" max="3841" width="38.28515625" customWidth="1"/>
    <col min="3842" max="3842" width="15.7109375" customWidth="1"/>
    <col min="3843" max="3843" width="13.5703125" customWidth="1"/>
    <col min="3844" max="3844" width="11.140625" customWidth="1"/>
    <col min="3845" max="3845" width="10.5703125" customWidth="1"/>
    <col min="3846" max="3846" width="12.42578125" bestFit="1" customWidth="1"/>
    <col min="3847" max="3847" width="35.85546875" customWidth="1"/>
    <col min="4097" max="4097" width="38.28515625" customWidth="1"/>
    <col min="4098" max="4098" width="15.7109375" customWidth="1"/>
    <col min="4099" max="4099" width="13.5703125" customWidth="1"/>
    <col min="4100" max="4100" width="11.140625" customWidth="1"/>
    <col min="4101" max="4101" width="10.5703125" customWidth="1"/>
    <col min="4102" max="4102" width="12.42578125" bestFit="1" customWidth="1"/>
    <col min="4103" max="4103" width="35.85546875" customWidth="1"/>
    <col min="4353" max="4353" width="38.28515625" customWidth="1"/>
    <col min="4354" max="4354" width="15.7109375" customWidth="1"/>
    <col min="4355" max="4355" width="13.5703125" customWidth="1"/>
    <col min="4356" max="4356" width="11.140625" customWidth="1"/>
    <col min="4357" max="4357" width="10.5703125" customWidth="1"/>
    <col min="4358" max="4358" width="12.42578125" bestFit="1" customWidth="1"/>
    <col min="4359" max="4359" width="35.85546875" customWidth="1"/>
    <col min="4609" max="4609" width="38.28515625" customWidth="1"/>
    <col min="4610" max="4610" width="15.7109375" customWidth="1"/>
    <col min="4611" max="4611" width="13.5703125" customWidth="1"/>
    <col min="4612" max="4612" width="11.140625" customWidth="1"/>
    <col min="4613" max="4613" width="10.5703125" customWidth="1"/>
    <col min="4614" max="4614" width="12.42578125" bestFit="1" customWidth="1"/>
    <col min="4615" max="4615" width="35.85546875" customWidth="1"/>
    <col min="4865" max="4865" width="38.28515625" customWidth="1"/>
    <col min="4866" max="4866" width="15.7109375" customWidth="1"/>
    <col min="4867" max="4867" width="13.5703125" customWidth="1"/>
    <col min="4868" max="4868" width="11.140625" customWidth="1"/>
    <col min="4869" max="4869" width="10.5703125" customWidth="1"/>
    <col min="4870" max="4870" width="12.42578125" bestFit="1" customWidth="1"/>
    <col min="4871" max="4871" width="35.85546875" customWidth="1"/>
    <col min="5121" max="5121" width="38.28515625" customWidth="1"/>
    <col min="5122" max="5122" width="15.7109375" customWidth="1"/>
    <col min="5123" max="5123" width="13.5703125" customWidth="1"/>
    <col min="5124" max="5124" width="11.140625" customWidth="1"/>
    <col min="5125" max="5125" width="10.5703125" customWidth="1"/>
    <col min="5126" max="5126" width="12.42578125" bestFit="1" customWidth="1"/>
    <col min="5127" max="5127" width="35.85546875" customWidth="1"/>
    <col min="5377" max="5377" width="38.28515625" customWidth="1"/>
    <col min="5378" max="5378" width="15.7109375" customWidth="1"/>
    <col min="5379" max="5379" width="13.5703125" customWidth="1"/>
    <col min="5380" max="5380" width="11.140625" customWidth="1"/>
    <col min="5381" max="5381" width="10.5703125" customWidth="1"/>
    <col min="5382" max="5382" width="12.42578125" bestFit="1" customWidth="1"/>
    <col min="5383" max="5383" width="35.85546875" customWidth="1"/>
    <col min="5633" max="5633" width="38.28515625" customWidth="1"/>
    <col min="5634" max="5634" width="15.7109375" customWidth="1"/>
    <col min="5635" max="5635" width="13.5703125" customWidth="1"/>
    <col min="5636" max="5636" width="11.140625" customWidth="1"/>
    <col min="5637" max="5637" width="10.5703125" customWidth="1"/>
    <col min="5638" max="5638" width="12.42578125" bestFit="1" customWidth="1"/>
    <col min="5639" max="5639" width="35.85546875" customWidth="1"/>
    <col min="5889" max="5889" width="38.28515625" customWidth="1"/>
    <col min="5890" max="5890" width="15.7109375" customWidth="1"/>
    <col min="5891" max="5891" width="13.5703125" customWidth="1"/>
    <col min="5892" max="5892" width="11.140625" customWidth="1"/>
    <col min="5893" max="5893" width="10.5703125" customWidth="1"/>
    <col min="5894" max="5894" width="12.42578125" bestFit="1" customWidth="1"/>
    <col min="5895" max="5895" width="35.85546875" customWidth="1"/>
    <col min="6145" max="6145" width="38.28515625" customWidth="1"/>
    <col min="6146" max="6146" width="15.7109375" customWidth="1"/>
    <col min="6147" max="6147" width="13.5703125" customWidth="1"/>
    <col min="6148" max="6148" width="11.140625" customWidth="1"/>
    <col min="6149" max="6149" width="10.5703125" customWidth="1"/>
    <col min="6150" max="6150" width="12.42578125" bestFit="1" customWidth="1"/>
    <col min="6151" max="6151" width="35.85546875" customWidth="1"/>
    <col min="6401" max="6401" width="38.28515625" customWidth="1"/>
    <col min="6402" max="6402" width="15.7109375" customWidth="1"/>
    <col min="6403" max="6403" width="13.5703125" customWidth="1"/>
    <col min="6404" max="6404" width="11.140625" customWidth="1"/>
    <col min="6405" max="6405" width="10.5703125" customWidth="1"/>
    <col min="6406" max="6406" width="12.42578125" bestFit="1" customWidth="1"/>
    <col min="6407" max="6407" width="35.85546875" customWidth="1"/>
    <col min="6657" max="6657" width="38.28515625" customWidth="1"/>
    <col min="6658" max="6658" width="15.7109375" customWidth="1"/>
    <col min="6659" max="6659" width="13.5703125" customWidth="1"/>
    <col min="6660" max="6660" width="11.140625" customWidth="1"/>
    <col min="6661" max="6661" width="10.5703125" customWidth="1"/>
    <col min="6662" max="6662" width="12.42578125" bestFit="1" customWidth="1"/>
    <col min="6663" max="6663" width="35.85546875" customWidth="1"/>
    <col min="6913" max="6913" width="38.28515625" customWidth="1"/>
    <col min="6914" max="6914" width="15.7109375" customWidth="1"/>
    <col min="6915" max="6915" width="13.5703125" customWidth="1"/>
    <col min="6916" max="6916" width="11.140625" customWidth="1"/>
    <col min="6917" max="6917" width="10.5703125" customWidth="1"/>
    <col min="6918" max="6918" width="12.42578125" bestFit="1" customWidth="1"/>
    <col min="6919" max="6919" width="35.85546875" customWidth="1"/>
    <col min="7169" max="7169" width="38.28515625" customWidth="1"/>
    <col min="7170" max="7170" width="15.7109375" customWidth="1"/>
    <col min="7171" max="7171" width="13.5703125" customWidth="1"/>
    <col min="7172" max="7172" width="11.140625" customWidth="1"/>
    <col min="7173" max="7173" width="10.5703125" customWidth="1"/>
    <col min="7174" max="7174" width="12.42578125" bestFit="1" customWidth="1"/>
    <col min="7175" max="7175" width="35.85546875" customWidth="1"/>
    <col min="7425" max="7425" width="38.28515625" customWidth="1"/>
    <col min="7426" max="7426" width="15.7109375" customWidth="1"/>
    <col min="7427" max="7427" width="13.5703125" customWidth="1"/>
    <col min="7428" max="7428" width="11.140625" customWidth="1"/>
    <col min="7429" max="7429" width="10.5703125" customWidth="1"/>
    <col min="7430" max="7430" width="12.42578125" bestFit="1" customWidth="1"/>
    <col min="7431" max="7431" width="35.85546875" customWidth="1"/>
    <col min="7681" max="7681" width="38.28515625" customWidth="1"/>
    <col min="7682" max="7682" width="15.7109375" customWidth="1"/>
    <col min="7683" max="7683" width="13.5703125" customWidth="1"/>
    <col min="7684" max="7684" width="11.140625" customWidth="1"/>
    <col min="7685" max="7685" width="10.5703125" customWidth="1"/>
    <col min="7686" max="7686" width="12.42578125" bestFit="1" customWidth="1"/>
    <col min="7687" max="7687" width="35.85546875" customWidth="1"/>
    <col min="7937" max="7937" width="38.28515625" customWidth="1"/>
    <col min="7938" max="7938" width="15.7109375" customWidth="1"/>
    <col min="7939" max="7939" width="13.5703125" customWidth="1"/>
    <col min="7940" max="7940" width="11.140625" customWidth="1"/>
    <col min="7941" max="7941" width="10.5703125" customWidth="1"/>
    <col min="7942" max="7942" width="12.42578125" bestFit="1" customWidth="1"/>
    <col min="7943" max="7943" width="35.85546875" customWidth="1"/>
    <col min="8193" max="8193" width="38.28515625" customWidth="1"/>
    <col min="8194" max="8194" width="15.7109375" customWidth="1"/>
    <col min="8195" max="8195" width="13.5703125" customWidth="1"/>
    <col min="8196" max="8196" width="11.140625" customWidth="1"/>
    <col min="8197" max="8197" width="10.5703125" customWidth="1"/>
    <col min="8198" max="8198" width="12.42578125" bestFit="1" customWidth="1"/>
    <col min="8199" max="8199" width="35.85546875" customWidth="1"/>
    <col min="8449" max="8449" width="38.28515625" customWidth="1"/>
    <col min="8450" max="8450" width="15.7109375" customWidth="1"/>
    <col min="8451" max="8451" width="13.5703125" customWidth="1"/>
    <col min="8452" max="8452" width="11.140625" customWidth="1"/>
    <col min="8453" max="8453" width="10.5703125" customWidth="1"/>
    <col min="8454" max="8454" width="12.42578125" bestFit="1" customWidth="1"/>
    <col min="8455" max="8455" width="35.85546875" customWidth="1"/>
    <col min="8705" max="8705" width="38.28515625" customWidth="1"/>
    <col min="8706" max="8706" width="15.7109375" customWidth="1"/>
    <col min="8707" max="8707" width="13.5703125" customWidth="1"/>
    <col min="8708" max="8708" width="11.140625" customWidth="1"/>
    <col min="8709" max="8709" width="10.5703125" customWidth="1"/>
    <col min="8710" max="8710" width="12.42578125" bestFit="1" customWidth="1"/>
    <col min="8711" max="8711" width="35.85546875" customWidth="1"/>
    <col min="8961" max="8961" width="38.28515625" customWidth="1"/>
    <col min="8962" max="8962" width="15.7109375" customWidth="1"/>
    <col min="8963" max="8963" width="13.5703125" customWidth="1"/>
    <col min="8964" max="8964" width="11.140625" customWidth="1"/>
    <col min="8965" max="8965" width="10.5703125" customWidth="1"/>
    <col min="8966" max="8966" width="12.42578125" bestFit="1" customWidth="1"/>
    <col min="8967" max="8967" width="35.85546875" customWidth="1"/>
    <col min="9217" max="9217" width="38.28515625" customWidth="1"/>
    <col min="9218" max="9218" width="15.7109375" customWidth="1"/>
    <col min="9219" max="9219" width="13.5703125" customWidth="1"/>
    <col min="9220" max="9220" width="11.140625" customWidth="1"/>
    <col min="9221" max="9221" width="10.5703125" customWidth="1"/>
    <col min="9222" max="9222" width="12.42578125" bestFit="1" customWidth="1"/>
    <col min="9223" max="9223" width="35.85546875" customWidth="1"/>
    <col min="9473" max="9473" width="38.28515625" customWidth="1"/>
    <col min="9474" max="9474" width="15.7109375" customWidth="1"/>
    <col min="9475" max="9475" width="13.5703125" customWidth="1"/>
    <col min="9476" max="9476" width="11.140625" customWidth="1"/>
    <col min="9477" max="9477" width="10.5703125" customWidth="1"/>
    <col min="9478" max="9478" width="12.42578125" bestFit="1" customWidth="1"/>
    <col min="9479" max="9479" width="35.85546875" customWidth="1"/>
    <col min="9729" max="9729" width="38.28515625" customWidth="1"/>
    <col min="9730" max="9730" width="15.7109375" customWidth="1"/>
    <col min="9731" max="9731" width="13.5703125" customWidth="1"/>
    <col min="9732" max="9732" width="11.140625" customWidth="1"/>
    <col min="9733" max="9733" width="10.5703125" customWidth="1"/>
    <col min="9734" max="9734" width="12.42578125" bestFit="1" customWidth="1"/>
    <col min="9735" max="9735" width="35.85546875" customWidth="1"/>
    <col min="9985" max="9985" width="38.28515625" customWidth="1"/>
    <col min="9986" max="9986" width="15.7109375" customWidth="1"/>
    <col min="9987" max="9987" width="13.5703125" customWidth="1"/>
    <col min="9988" max="9988" width="11.140625" customWidth="1"/>
    <col min="9989" max="9989" width="10.5703125" customWidth="1"/>
    <col min="9990" max="9990" width="12.42578125" bestFit="1" customWidth="1"/>
    <col min="9991" max="9991" width="35.85546875" customWidth="1"/>
    <col min="10241" max="10241" width="38.28515625" customWidth="1"/>
    <col min="10242" max="10242" width="15.7109375" customWidth="1"/>
    <col min="10243" max="10243" width="13.5703125" customWidth="1"/>
    <col min="10244" max="10244" width="11.140625" customWidth="1"/>
    <col min="10245" max="10245" width="10.5703125" customWidth="1"/>
    <col min="10246" max="10246" width="12.42578125" bestFit="1" customWidth="1"/>
    <col min="10247" max="10247" width="35.85546875" customWidth="1"/>
    <col min="10497" max="10497" width="38.28515625" customWidth="1"/>
    <col min="10498" max="10498" width="15.7109375" customWidth="1"/>
    <col min="10499" max="10499" width="13.5703125" customWidth="1"/>
    <col min="10500" max="10500" width="11.140625" customWidth="1"/>
    <col min="10501" max="10501" width="10.5703125" customWidth="1"/>
    <col min="10502" max="10502" width="12.42578125" bestFit="1" customWidth="1"/>
    <col min="10503" max="10503" width="35.85546875" customWidth="1"/>
    <col min="10753" max="10753" width="38.28515625" customWidth="1"/>
    <col min="10754" max="10754" width="15.7109375" customWidth="1"/>
    <col min="10755" max="10755" width="13.5703125" customWidth="1"/>
    <col min="10756" max="10756" width="11.140625" customWidth="1"/>
    <col min="10757" max="10757" width="10.5703125" customWidth="1"/>
    <col min="10758" max="10758" width="12.42578125" bestFit="1" customWidth="1"/>
    <col min="10759" max="10759" width="35.85546875" customWidth="1"/>
    <col min="11009" max="11009" width="38.28515625" customWidth="1"/>
    <col min="11010" max="11010" width="15.7109375" customWidth="1"/>
    <col min="11011" max="11011" width="13.5703125" customWidth="1"/>
    <col min="11012" max="11012" width="11.140625" customWidth="1"/>
    <col min="11013" max="11013" width="10.5703125" customWidth="1"/>
    <col min="11014" max="11014" width="12.42578125" bestFit="1" customWidth="1"/>
    <col min="11015" max="11015" width="35.85546875" customWidth="1"/>
    <col min="11265" max="11265" width="38.28515625" customWidth="1"/>
    <col min="11266" max="11266" width="15.7109375" customWidth="1"/>
    <col min="11267" max="11267" width="13.5703125" customWidth="1"/>
    <col min="11268" max="11268" width="11.140625" customWidth="1"/>
    <col min="11269" max="11269" width="10.5703125" customWidth="1"/>
    <col min="11270" max="11270" width="12.42578125" bestFit="1" customWidth="1"/>
    <col min="11271" max="11271" width="35.85546875" customWidth="1"/>
    <col min="11521" max="11521" width="38.28515625" customWidth="1"/>
    <col min="11522" max="11522" width="15.7109375" customWidth="1"/>
    <col min="11523" max="11523" width="13.5703125" customWidth="1"/>
    <col min="11524" max="11524" width="11.140625" customWidth="1"/>
    <col min="11525" max="11525" width="10.5703125" customWidth="1"/>
    <col min="11526" max="11526" width="12.42578125" bestFit="1" customWidth="1"/>
    <col min="11527" max="11527" width="35.85546875" customWidth="1"/>
    <col min="11777" max="11777" width="38.28515625" customWidth="1"/>
    <col min="11778" max="11778" width="15.7109375" customWidth="1"/>
    <col min="11779" max="11779" width="13.5703125" customWidth="1"/>
    <col min="11780" max="11780" width="11.140625" customWidth="1"/>
    <col min="11781" max="11781" width="10.5703125" customWidth="1"/>
    <col min="11782" max="11782" width="12.42578125" bestFit="1" customWidth="1"/>
    <col min="11783" max="11783" width="35.85546875" customWidth="1"/>
    <col min="12033" max="12033" width="38.28515625" customWidth="1"/>
    <col min="12034" max="12034" width="15.7109375" customWidth="1"/>
    <col min="12035" max="12035" width="13.5703125" customWidth="1"/>
    <col min="12036" max="12036" width="11.140625" customWidth="1"/>
    <col min="12037" max="12037" width="10.5703125" customWidth="1"/>
    <col min="12038" max="12038" width="12.42578125" bestFit="1" customWidth="1"/>
    <col min="12039" max="12039" width="35.85546875" customWidth="1"/>
    <col min="12289" max="12289" width="38.28515625" customWidth="1"/>
    <col min="12290" max="12290" width="15.7109375" customWidth="1"/>
    <col min="12291" max="12291" width="13.5703125" customWidth="1"/>
    <col min="12292" max="12292" width="11.140625" customWidth="1"/>
    <col min="12293" max="12293" width="10.5703125" customWidth="1"/>
    <col min="12294" max="12294" width="12.42578125" bestFit="1" customWidth="1"/>
    <col min="12295" max="12295" width="35.85546875" customWidth="1"/>
    <col min="12545" max="12545" width="38.28515625" customWidth="1"/>
    <col min="12546" max="12546" width="15.7109375" customWidth="1"/>
    <col min="12547" max="12547" width="13.5703125" customWidth="1"/>
    <col min="12548" max="12548" width="11.140625" customWidth="1"/>
    <col min="12549" max="12549" width="10.5703125" customWidth="1"/>
    <col min="12550" max="12550" width="12.42578125" bestFit="1" customWidth="1"/>
    <col min="12551" max="12551" width="35.85546875" customWidth="1"/>
    <col min="12801" max="12801" width="38.28515625" customWidth="1"/>
    <col min="12802" max="12802" width="15.7109375" customWidth="1"/>
    <col min="12803" max="12803" width="13.5703125" customWidth="1"/>
    <col min="12804" max="12804" width="11.140625" customWidth="1"/>
    <col min="12805" max="12805" width="10.5703125" customWidth="1"/>
    <col min="12806" max="12806" width="12.42578125" bestFit="1" customWidth="1"/>
    <col min="12807" max="12807" width="35.85546875" customWidth="1"/>
    <col min="13057" max="13057" width="38.28515625" customWidth="1"/>
    <col min="13058" max="13058" width="15.7109375" customWidth="1"/>
    <col min="13059" max="13059" width="13.5703125" customWidth="1"/>
    <col min="13060" max="13060" width="11.140625" customWidth="1"/>
    <col min="13061" max="13061" width="10.5703125" customWidth="1"/>
    <col min="13062" max="13062" width="12.42578125" bestFit="1" customWidth="1"/>
    <col min="13063" max="13063" width="35.85546875" customWidth="1"/>
    <col min="13313" max="13313" width="38.28515625" customWidth="1"/>
    <col min="13314" max="13314" width="15.7109375" customWidth="1"/>
    <col min="13315" max="13315" width="13.5703125" customWidth="1"/>
    <col min="13316" max="13316" width="11.140625" customWidth="1"/>
    <col min="13317" max="13317" width="10.5703125" customWidth="1"/>
    <col min="13318" max="13318" width="12.42578125" bestFit="1" customWidth="1"/>
    <col min="13319" max="13319" width="35.85546875" customWidth="1"/>
    <col min="13569" max="13569" width="38.28515625" customWidth="1"/>
    <col min="13570" max="13570" width="15.7109375" customWidth="1"/>
    <col min="13571" max="13571" width="13.5703125" customWidth="1"/>
    <col min="13572" max="13572" width="11.140625" customWidth="1"/>
    <col min="13573" max="13573" width="10.5703125" customWidth="1"/>
    <col min="13574" max="13574" width="12.42578125" bestFit="1" customWidth="1"/>
    <col min="13575" max="13575" width="35.85546875" customWidth="1"/>
    <col min="13825" max="13825" width="38.28515625" customWidth="1"/>
    <col min="13826" max="13826" width="15.7109375" customWidth="1"/>
    <col min="13827" max="13827" width="13.5703125" customWidth="1"/>
    <col min="13828" max="13828" width="11.140625" customWidth="1"/>
    <col min="13829" max="13829" width="10.5703125" customWidth="1"/>
    <col min="13830" max="13830" width="12.42578125" bestFit="1" customWidth="1"/>
    <col min="13831" max="13831" width="35.85546875" customWidth="1"/>
    <col min="14081" max="14081" width="38.28515625" customWidth="1"/>
    <col min="14082" max="14082" width="15.7109375" customWidth="1"/>
    <col min="14083" max="14083" width="13.5703125" customWidth="1"/>
    <col min="14084" max="14084" width="11.140625" customWidth="1"/>
    <col min="14085" max="14085" width="10.5703125" customWidth="1"/>
    <col min="14086" max="14086" width="12.42578125" bestFit="1" customWidth="1"/>
    <col min="14087" max="14087" width="35.85546875" customWidth="1"/>
    <col min="14337" max="14337" width="38.28515625" customWidth="1"/>
    <col min="14338" max="14338" width="15.7109375" customWidth="1"/>
    <col min="14339" max="14339" width="13.5703125" customWidth="1"/>
    <col min="14340" max="14340" width="11.140625" customWidth="1"/>
    <col min="14341" max="14341" width="10.5703125" customWidth="1"/>
    <col min="14342" max="14342" width="12.42578125" bestFit="1" customWidth="1"/>
    <col min="14343" max="14343" width="35.85546875" customWidth="1"/>
    <col min="14593" max="14593" width="38.28515625" customWidth="1"/>
    <col min="14594" max="14594" width="15.7109375" customWidth="1"/>
    <col min="14595" max="14595" width="13.5703125" customWidth="1"/>
    <col min="14596" max="14596" width="11.140625" customWidth="1"/>
    <col min="14597" max="14597" width="10.5703125" customWidth="1"/>
    <col min="14598" max="14598" width="12.42578125" bestFit="1" customWidth="1"/>
    <col min="14599" max="14599" width="35.85546875" customWidth="1"/>
    <col min="14849" max="14849" width="38.28515625" customWidth="1"/>
    <col min="14850" max="14850" width="15.7109375" customWidth="1"/>
    <col min="14851" max="14851" width="13.5703125" customWidth="1"/>
    <col min="14852" max="14852" width="11.140625" customWidth="1"/>
    <col min="14853" max="14853" width="10.5703125" customWidth="1"/>
    <col min="14854" max="14854" width="12.42578125" bestFit="1" customWidth="1"/>
    <col min="14855" max="14855" width="35.85546875" customWidth="1"/>
    <col min="15105" max="15105" width="38.28515625" customWidth="1"/>
    <col min="15106" max="15106" width="15.7109375" customWidth="1"/>
    <col min="15107" max="15107" width="13.5703125" customWidth="1"/>
    <col min="15108" max="15108" width="11.140625" customWidth="1"/>
    <col min="15109" max="15109" width="10.5703125" customWidth="1"/>
    <col min="15110" max="15110" width="12.42578125" bestFit="1" customWidth="1"/>
    <col min="15111" max="15111" width="35.85546875" customWidth="1"/>
    <col min="15361" max="15361" width="38.28515625" customWidth="1"/>
    <col min="15362" max="15362" width="15.7109375" customWidth="1"/>
    <col min="15363" max="15363" width="13.5703125" customWidth="1"/>
    <col min="15364" max="15364" width="11.140625" customWidth="1"/>
    <col min="15365" max="15365" width="10.5703125" customWidth="1"/>
    <col min="15366" max="15366" width="12.42578125" bestFit="1" customWidth="1"/>
    <col min="15367" max="15367" width="35.85546875" customWidth="1"/>
    <col min="15617" max="15617" width="38.28515625" customWidth="1"/>
    <col min="15618" max="15618" width="15.7109375" customWidth="1"/>
    <col min="15619" max="15619" width="13.5703125" customWidth="1"/>
    <col min="15620" max="15620" width="11.140625" customWidth="1"/>
    <col min="15621" max="15621" width="10.5703125" customWidth="1"/>
    <col min="15622" max="15622" width="12.42578125" bestFit="1" customWidth="1"/>
    <col min="15623" max="15623" width="35.85546875" customWidth="1"/>
    <col min="15873" max="15873" width="38.28515625" customWidth="1"/>
    <col min="15874" max="15874" width="15.7109375" customWidth="1"/>
    <col min="15875" max="15875" width="13.5703125" customWidth="1"/>
    <col min="15876" max="15876" width="11.140625" customWidth="1"/>
    <col min="15877" max="15877" width="10.5703125" customWidth="1"/>
    <col min="15878" max="15878" width="12.42578125" bestFit="1" customWidth="1"/>
    <col min="15879" max="15879" width="35.85546875" customWidth="1"/>
    <col min="16129" max="16129" width="38.28515625" customWidth="1"/>
    <col min="16130" max="16130" width="15.7109375" customWidth="1"/>
    <col min="16131" max="16131" width="13.5703125" customWidth="1"/>
    <col min="16132" max="16132" width="11.140625" customWidth="1"/>
    <col min="16133" max="16133" width="10.5703125" customWidth="1"/>
    <col min="16134" max="16134" width="12.42578125" bestFit="1" customWidth="1"/>
    <col min="16135" max="16135" width="35.85546875" customWidth="1"/>
  </cols>
  <sheetData>
    <row r="1" spans="1:7">
      <c r="A1" s="432" t="s">
        <v>378</v>
      </c>
      <c r="B1" s="432"/>
      <c r="C1" s="432"/>
      <c r="D1" s="432"/>
      <c r="E1" s="432"/>
      <c r="F1" s="432"/>
      <c r="G1" s="432"/>
    </row>
    <row r="2" spans="1:7">
      <c r="A2" s="432" t="s">
        <v>347</v>
      </c>
      <c r="B2" s="432"/>
      <c r="C2" s="432"/>
      <c r="D2" s="432"/>
      <c r="E2" s="432"/>
      <c r="F2" s="432"/>
      <c r="G2" s="432"/>
    </row>
    <row r="3" spans="1:7" ht="14.25">
      <c r="A3" s="413"/>
      <c r="B3" s="413"/>
      <c r="C3" s="413"/>
      <c r="D3" s="413"/>
      <c r="E3" s="413"/>
      <c r="F3" s="413"/>
      <c r="G3" s="413"/>
    </row>
    <row r="4" spans="1:7" s="23" customFormat="1">
      <c r="A4" s="443" t="s">
        <v>379</v>
      </c>
      <c r="B4" s="443"/>
      <c r="C4" s="443"/>
      <c r="D4" s="443"/>
      <c r="E4" s="443"/>
      <c r="F4" s="443"/>
      <c r="G4" s="443"/>
    </row>
    <row r="5" spans="1:7" s="23" customFormat="1">
      <c r="A5" s="444" t="s">
        <v>380</v>
      </c>
      <c r="B5" s="444"/>
      <c r="C5" s="444"/>
      <c r="D5" s="444"/>
      <c r="E5" s="444"/>
      <c r="F5" s="444"/>
      <c r="G5" s="444"/>
    </row>
    <row r="6" spans="1:7" s="111" customFormat="1" ht="12.75" customHeight="1">
      <c r="A6" s="441" t="s">
        <v>268</v>
      </c>
      <c r="B6" s="442"/>
      <c r="C6" s="442"/>
      <c r="D6" s="442"/>
      <c r="E6" s="442"/>
      <c r="F6" s="442"/>
      <c r="G6" s="441"/>
    </row>
    <row r="7" spans="1:7" ht="36.75" customHeight="1">
      <c r="A7" s="397" t="s">
        <v>212</v>
      </c>
      <c r="B7" s="445" t="s">
        <v>348</v>
      </c>
      <c r="C7" s="446" t="s">
        <v>349</v>
      </c>
      <c r="D7" s="446" t="s">
        <v>350</v>
      </c>
      <c r="E7" s="447"/>
      <c r="F7" s="448"/>
      <c r="G7" s="449"/>
    </row>
    <row r="8" spans="1:7" ht="36.75" customHeight="1">
      <c r="A8" s="398"/>
      <c r="B8" s="445"/>
      <c r="C8" s="446"/>
      <c r="D8" s="105" t="s">
        <v>351</v>
      </c>
      <c r="E8" s="105" t="s">
        <v>352</v>
      </c>
      <c r="F8" s="106" t="s">
        <v>353</v>
      </c>
      <c r="G8" s="450"/>
    </row>
    <row r="9" spans="1:7" s="25" customFormat="1" ht="24">
      <c r="A9" s="6" t="s">
        <v>219</v>
      </c>
      <c r="B9" s="24">
        <v>86</v>
      </c>
      <c r="C9" s="112">
        <v>58565887</v>
      </c>
      <c r="D9" s="112">
        <v>53805674</v>
      </c>
      <c r="E9" s="112">
        <v>3940126</v>
      </c>
      <c r="F9" s="112">
        <v>820087</v>
      </c>
      <c r="G9" s="6" t="s">
        <v>220</v>
      </c>
    </row>
    <row r="10" spans="1:7" s="28" customFormat="1" ht="15" customHeight="1">
      <c r="A10" s="10" t="s">
        <v>221</v>
      </c>
      <c r="B10" s="26"/>
      <c r="C10" s="27" t="s">
        <v>222</v>
      </c>
      <c r="D10" s="27" t="s">
        <v>222</v>
      </c>
      <c r="E10" s="27" t="s">
        <v>222</v>
      </c>
      <c r="F10" s="27" t="s">
        <v>222</v>
      </c>
      <c r="G10" s="10" t="s">
        <v>223</v>
      </c>
    </row>
    <row r="11" spans="1:7" s="29" customFormat="1" ht="13.5" customHeight="1">
      <c r="A11" s="13" t="s">
        <v>224</v>
      </c>
      <c r="B11" s="26" t="s">
        <v>225</v>
      </c>
      <c r="C11" s="113">
        <v>51514934</v>
      </c>
      <c r="D11" s="113">
        <v>47706825</v>
      </c>
      <c r="E11" s="113">
        <v>3243693</v>
      </c>
      <c r="F11" s="113">
        <v>564416</v>
      </c>
      <c r="G11" s="13" t="s">
        <v>226</v>
      </c>
    </row>
    <row r="12" spans="1:7" s="29" customFormat="1" ht="24">
      <c r="A12" s="13" t="s">
        <v>227</v>
      </c>
      <c r="B12" s="26" t="s">
        <v>228</v>
      </c>
      <c r="C12" s="113">
        <v>3546860</v>
      </c>
      <c r="D12" s="113">
        <v>3211208</v>
      </c>
      <c r="E12" s="113">
        <v>289993</v>
      </c>
      <c r="F12" s="113">
        <v>45659</v>
      </c>
      <c r="G12" s="13" t="s">
        <v>229</v>
      </c>
    </row>
    <row r="13" spans="1:7" s="29" customFormat="1" ht="24">
      <c r="A13" s="13" t="s">
        <v>230</v>
      </c>
      <c r="B13" s="26" t="s">
        <v>231</v>
      </c>
      <c r="C13" s="113">
        <v>1498558</v>
      </c>
      <c r="D13" s="113">
        <v>1322568</v>
      </c>
      <c r="E13" s="113">
        <v>113481</v>
      </c>
      <c r="F13" s="113">
        <v>62509</v>
      </c>
      <c r="G13" s="13" t="s">
        <v>232</v>
      </c>
    </row>
    <row r="14" spans="1:7" s="29" customFormat="1" ht="14.25" customHeight="1">
      <c r="A14" s="13" t="s">
        <v>233</v>
      </c>
      <c r="B14" s="26" t="s">
        <v>234</v>
      </c>
      <c r="C14" s="113">
        <v>186393</v>
      </c>
      <c r="D14" s="113">
        <v>110765</v>
      </c>
      <c r="E14" s="113">
        <v>53791</v>
      </c>
      <c r="F14" s="113">
        <v>21837</v>
      </c>
      <c r="G14" s="13" t="s">
        <v>235</v>
      </c>
    </row>
    <row r="15" spans="1:7" s="29" customFormat="1" ht="24">
      <c r="A15" s="13" t="s">
        <v>236</v>
      </c>
      <c r="B15" s="26" t="s">
        <v>237</v>
      </c>
      <c r="C15" s="113">
        <v>1819142</v>
      </c>
      <c r="D15" s="113">
        <v>1454308</v>
      </c>
      <c r="E15" s="113">
        <v>239168</v>
      </c>
      <c r="F15" s="113">
        <v>125666</v>
      </c>
      <c r="G15" s="13" t="s">
        <v>238</v>
      </c>
    </row>
    <row r="16" spans="1:7" s="25" customFormat="1" ht="36">
      <c r="A16" s="6" t="s">
        <v>239</v>
      </c>
      <c r="B16" s="24">
        <v>87</v>
      </c>
      <c r="C16" s="112">
        <v>764255</v>
      </c>
      <c r="D16" s="112">
        <v>688830</v>
      </c>
      <c r="E16" s="112">
        <v>55395</v>
      </c>
      <c r="F16" s="112">
        <v>20030</v>
      </c>
      <c r="G16" s="6" t="s">
        <v>240</v>
      </c>
    </row>
    <row r="17" spans="1:7" s="28" customFormat="1" ht="15" customHeight="1">
      <c r="A17" s="10" t="s">
        <v>221</v>
      </c>
      <c r="B17" s="26"/>
      <c r="C17" s="27" t="s">
        <v>222</v>
      </c>
      <c r="D17" s="27" t="s">
        <v>222</v>
      </c>
      <c r="E17" s="27" t="s">
        <v>222</v>
      </c>
      <c r="F17" s="27" t="s">
        <v>222</v>
      </c>
      <c r="G17" s="10" t="s">
        <v>223</v>
      </c>
    </row>
    <row r="18" spans="1:7" s="29" customFormat="1" ht="24">
      <c r="A18" s="13" t="s">
        <v>241</v>
      </c>
      <c r="B18" s="26" t="s">
        <v>242</v>
      </c>
      <c r="C18" s="113">
        <v>525114</v>
      </c>
      <c r="D18" s="113">
        <v>488123</v>
      </c>
      <c r="E18" s="113">
        <v>31166</v>
      </c>
      <c r="F18" s="113">
        <v>5825</v>
      </c>
      <c r="G18" s="13" t="s">
        <v>243</v>
      </c>
    </row>
    <row r="19" spans="1:7" s="29" customFormat="1" ht="60">
      <c r="A19" s="13" t="s">
        <v>244</v>
      </c>
      <c r="B19" s="26" t="s">
        <v>245</v>
      </c>
      <c r="C19" s="113">
        <v>115601</v>
      </c>
      <c r="D19" s="113">
        <v>115601</v>
      </c>
      <c r="E19" s="114"/>
      <c r="F19" s="114"/>
      <c r="G19" s="13" t="s">
        <v>247</v>
      </c>
    </row>
    <row r="20" spans="1:7" s="29" customFormat="1" ht="24">
      <c r="A20" s="13" t="s">
        <v>248</v>
      </c>
      <c r="B20" s="26" t="s">
        <v>249</v>
      </c>
      <c r="C20" s="113">
        <v>4900</v>
      </c>
      <c r="D20" s="113">
        <v>2299</v>
      </c>
      <c r="E20" s="113">
        <v>2601</v>
      </c>
      <c r="F20" s="114" t="s">
        <v>246</v>
      </c>
      <c r="G20" s="13" t="s">
        <v>250</v>
      </c>
    </row>
    <row r="21" spans="1:7" s="29" customFormat="1" ht="24">
      <c r="A21" s="13" t="s">
        <v>251</v>
      </c>
      <c r="B21" s="26" t="s">
        <v>252</v>
      </c>
      <c r="C21" s="113">
        <v>118640</v>
      </c>
      <c r="D21" s="113">
        <v>82807</v>
      </c>
      <c r="E21" s="113">
        <v>21628</v>
      </c>
      <c r="F21" s="113">
        <v>14205</v>
      </c>
      <c r="G21" s="13" t="s">
        <v>253</v>
      </c>
    </row>
    <row r="22" spans="1:7" s="25" customFormat="1" ht="36">
      <c r="A22" s="6" t="s">
        <v>254</v>
      </c>
      <c r="B22" s="24">
        <v>88</v>
      </c>
      <c r="C22" s="112">
        <v>73282</v>
      </c>
      <c r="D22" s="112">
        <v>53743</v>
      </c>
      <c r="E22" s="112">
        <v>74</v>
      </c>
      <c r="F22" s="112">
        <v>19465</v>
      </c>
      <c r="G22" s="6" t="s">
        <v>255</v>
      </c>
    </row>
    <row r="23" spans="1:7" s="28" customFormat="1" ht="15.75" customHeight="1">
      <c r="A23" s="10" t="s">
        <v>221</v>
      </c>
      <c r="B23" s="26"/>
      <c r="C23" s="27" t="s">
        <v>222</v>
      </c>
      <c r="D23" s="27" t="s">
        <v>222</v>
      </c>
      <c r="E23" s="27" t="s">
        <v>222</v>
      </c>
      <c r="F23" s="27" t="s">
        <v>222</v>
      </c>
      <c r="G23" s="10" t="s">
        <v>223</v>
      </c>
    </row>
    <row r="24" spans="1:7" s="29" customFormat="1" ht="36">
      <c r="A24" s="13" t="s">
        <v>256</v>
      </c>
      <c r="B24" s="26" t="s">
        <v>257</v>
      </c>
      <c r="C24" s="114" t="s">
        <v>246</v>
      </c>
      <c r="D24" s="114" t="s">
        <v>246</v>
      </c>
      <c r="E24" s="114" t="s">
        <v>246</v>
      </c>
      <c r="F24" s="114" t="s">
        <v>246</v>
      </c>
      <c r="G24" s="13" t="s">
        <v>258</v>
      </c>
    </row>
    <row r="25" spans="1:7" s="29" customFormat="1" ht="24">
      <c r="A25" s="13" t="s">
        <v>259</v>
      </c>
      <c r="B25" s="26" t="s">
        <v>260</v>
      </c>
      <c r="C25" s="114" t="s">
        <v>246</v>
      </c>
      <c r="D25" s="114" t="s">
        <v>246</v>
      </c>
      <c r="E25" s="114" t="s">
        <v>246</v>
      </c>
      <c r="F25" s="114" t="s">
        <v>246</v>
      </c>
      <c r="G25" s="13" t="s">
        <v>261</v>
      </c>
    </row>
    <row r="26" spans="1:7" s="29" customFormat="1" ht="36">
      <c r="A26" s="30" t="s">
        <v>262</v>
      </c>
      <c r="B26" s="31" t="s">
        <v>263</v>
      </c>
      <c r="C26" s="115">
        <v>73282</v>
      </c>
      <c r="D26" s="115">
        <v>53743</v>
      </c>
      <c r="E26" s="115">
        <v>74</v>
      </c>
      <c r="F26" s="115">
        <v>19465</v>
      </c>
      <c r="G26" s="30" t="s">
        <v>264</v>
      </c>
    </row>
    <row r="27" spans="1:7">
      <c r="C27" s="21"/>
      <c r="D27" s="21"/>
      <c r="E27" s="21"/>
      <c r="F27" s="21"/>
    </row>
  </sheetData>
  <mergeCells count="11">
    <mergeCell ref="A7:A8"/>
    <mergeCell ref="B7:B8"/>
    <mergeCell ref="C7:C8"/>
    <mergeCell ref="D7:F7"/>
    <mergeCell ref="G7:G8"/>
    <mergeCell ref="A6:G6"/>
    <mergeCell ref="A1:G1"/>
    <mergeCell ref="A2:G2"/>
    <mergeCell ref="A3:G3"/>
    <mergeCell ref="A4:G4"/>
    <mergeCell ref="A5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9" orientation="landscape" useFirstPageNumber="1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activeCell="A17" sqref="A17"/>
    </sheetView>
  </sheetViews>
  <sheetFormatPr defaultRowHeight="12.75"/>
  <cols>
    <col min="1" max="1" width="37.28515625" customWidth="1"/>
    <col min="2" max="2" width="14" customWidth="1"/>
    <col min="3" max="3" width="13.5703125" customWidth="1"/>
    <col min="4" max="4" width="10.5703125" customWidth="1"/>
    <col min="5" max="5" width="10.140625" customWidth="1"/>
    <col min="6" max="6" width="12.42578125" bestFit="1" customWidth="1"/>
    <col min="7" max="7" width="35.85546875" customWidth="1"/>
    <col min="257" max="257" width="37.28515625" customWidth="1"/>
    <col min="258" max="258" width="14" customWidth="1"/>
    <col min="259" max="259" width="13.5703125" customWidth="1"/>
    <col min="260" max="260" width="10.5703125" customWidth="1"/>
    <col min="261" max="261" width="10.140625" customWidth="1"/>
    <col min="262" max="262" width="12.42578125" bestFit="1" customWidth="1"/>
    <col min="263" max="263" width="35.85546875" customWidth="1"/>
    <col min="513" max="513" width="37.28515625" customWidth="1"/>
    <col min="514" max="514" width="14" customWidth="1"/>
    <col min="515" max="515" width="13.5703125" customWidth="1"/>
    <col min="516" max="516" width="10.5703125" customWidth="1"/>
    <col min="517" max="517" width="10.140625" customWidth="1"/>
    <col min="518" max="518" width="12.42578125" bestFit="1" customWidth="1"/>
    <col min="519" max="519" width="35.85546875" customWidth="1"/>
    <col min="769" max="769" width="37.28515625" customWidth="1"/>
    <col min="770" max="770" width="14" customWidth="1"/>
    <col min="771" max="771" width="13.5703125" customWidth="1"/>
    <col min="772" max="772" width="10.5703125" customWidth="1"/>
    <col min="773" max="773" width="10.140625" customWidth="1"/>
    <col min="774" max="774" width="12.42578125" bestFit="1" customWidth="1"/>
    <col min="775" max="775" width="35.85546875" customWidth="1"/>
    <col min="1025" max="1025" width="37.28515625" customWidth="1"/>
    <col min="1026" max="1026" width="14" customWidth="1"/>
    <col min="1027" max="1027" width="13.5703125" customWidth="1"/>
    <col min="1028" max="1028" width="10.5703125" customWidth="1"/>
    <col min="1029" max="1029" width="10.140625" customWidth="1"/>
    <col min="1030" max="1030" width="12.42578125" bestFit="1" customWidth="1"/>
    <col min="1031" max="1031" width="35.85546875" customWidth="1"/>
    <col min="1281" max="1281" width="37.28515625" customWidth="1"/>
    <col min="1282" max="1282" width="14" customWidth="1"/>
    <col min="1283" max="1283" width="13.5703125" customWidth="1"/>
    <col min="1284" max="1284" width="10.5703125" customWidth="1"/>
    <col min="1285" max="1285" width="10.140625" customWidth="1"/>
    <col min="1286" max="1286" width="12.42578125" bestFit="1" customWidth="1"/>
    <col min="1287" max="1287" width="35.85546875" customWidth="1"/>
    <col min="1537" max="1537" width="37.28515625" customWidth="1"/>
    <col min="1538" max="1538" width="14" customWidth="1"/>
    <col min="1539" max="1539" width="13.5703125" customWidth="1"/>
    <col min="1540" max="1540" width="10.5703125" customWidth="1"/>
    <col min="1541" max="1541" width="10.140625" customWidth="1"/>
    <col min="1542" max="1542" width="12.42578125" bestFit="1" customWidth="1"/>
    <col min="1543" max="1543" width="35.85546875" customWidth="1"/>
    <col min="1793" max="1793" width="37.28515625" customWidth="1"/>
    <col min="1794" max="1794" width="14" customWidth="1"/>
    <col min="1795" max="1795" width="13.5703125" customWidth="1"/>
    <col min="1796" max="1796" width="10.5703125" customWidth="1"/>
    <col min="1797" max="1797" width="10.140625" customWidth="1"/>
    <col min="1798" max="1798" width="12.42578125" bestFit="1" customWidth="1"/>
    <col min="1799" max="1799" width="35.85546875" customWidth="1"/>
    <col min="2049" max="2049" width="37.28515625" customWidth="1"/>
    <col min="2050" max="2050" width="14" customWidth="1"/>
    <col min="2051" max="2051" width="13.5703125" customWidth="1"/>
    <col min="2052" max="2052" width="10.5703125" customWidth="1"/>
    <col min="2053" max="2053" width="10.140625" customWidth="1"/>
    <col min="2054" max="2054" width="12.42578125" bestFit="1" customWidth="1"/>
    <col min="2055" max="2055" width="35.85546875" customWidth="1"/>
    <col min="2305" max="2305" width="37.28515625" customWidth="1"/>
    <col min="2306" max="2306" width="14" customWidth="1"/>
    <col min="2307" max="2307" width="13.5703125" customWidth="1"/>
    <col min="2308" max="2308" width="10.5703125" customWidth="1"/>
    <col min="2309" max="2309" width="10.140625" customWidth="1"/>
    <col min="2310" max="2310" width="12.42578125" bestFit="1" customWidth="1"/>
    <col min="2311" max="2311" width="35.85546875" customWidth="1"/>
    <col min="2561" max="2561" width="37.28515625" customWidth="1"/>
    <col min="2562" max="2562" width="14" customWidth="1"/>
    <col min="2563" max="2563" width="13.5703125" customWidth="1"/>
    <col min="2564" max="2564" width="10.5703125" customWidth="1"/>
    <col min="2565" max="2565" width="10.140625" customWidth="1"/>
    <col min="2566" max="2566" width="12.42578125" bestFit="1" customWidth="1"/>
    <col min="2567" max="2567" width="35.85546875" customWidth="1"/>
    <col min="2817" max="2817" width="37.28515625" customWidth="1"/>
    <col min="2818" max="2818" width="14" customWidth="1"/>
    <col min="2819" max="2819" width="13.5703125" customWidth="1"/>
    <col min="2820" max="2820" width="10.5703125" customWidth="1"/>
    <col min="2821" max="2821" width="10.140625" customWidth="1"/>
    <col min="2822" max="2822" width="12.42578125" bestFit="1" customWidth="1"/>
    <col min="2823" max="2823" width="35.85546875" customWidth="1"/>
    <col min="3073" max="3073" width="37.28515625" customWidth="1"/>
    <col min="3074" max="3074" width="14" customWidth="1"/>
    <col min="3075" max="3075" width="13.5703125" customWidth="1"/>
    <col min="3076" max="3076" width="10.5703125" customWidth="1"/>
    <col min="3077" max="3077" width="10.140625" customWidth="1"/>
    <col min="3078" max="3078" width="12.42578125" bestFit="1" customWidth="1"/>
    <col min="3079" max="3079" width="35.85546875" customWidth="1"/>
    <col min="3329" max="3329" width="37.28515625" customWidth="1"/>
    <col min="3330" max="3330" width="14" customWidth="1"/>
    <col min="3331" max="3331" width="13.5703125" customWidth="1"/>
    <col min="3332" max="3332" width="10.5703125" customWidth="1"/>
    <col min="3333" max="3333" width="10.140625" customWidth="1"/>
    <col min="3334" max="3334" width="12.42578125" bestFit="1" customWidth="1"/>
    <col min="3335" max="3335" width="35.85546875" customWidth="1"/>
    <col min="3585" max="3585" width="37.28515625" customWidth="1"/>
    <col min="3586" max="3586" width="14" customWidth="1"/>
    <col min="3587" max="3587" width="13.5703125" customWidth="1"/>
    <col min="3588" max="3588" width="10.5703125" customWidth="1"/>
    <col min="3589" max="3589" width="10.140625" customWidth="1"/>
    <col min="3590" max="3590" width="12.42578125" bestFit="1" customWidth="1"/>
    <col min="3591" max="3591" width="35.85546875" customWidth="1"/>
    <col min="3841" max="3841" width="37.28515625" customWidth="1"/>
    <col min="3842" max="3842" width="14" customWidth="1"/>
    <col min="3843" max="3843" width="13.5703125" customWidth="1"/>
    <col min="3844" max="3844" width="10.5703125" customWidth="1"/>
    <col min="3845" max="3845" width="10.140625" customWidth="1"/>
    <col min="3846" max="3846" width="12.42578125" bestFit="1" customWidth="1"/>
    <col min="3847" max="3847" width="35.85546875" customWidth="1"/>
    <col min="4097" max="4097" width="37.28515625" customWidth="1"/>
    <col min="4098" max="4098" width="14" customWidth="1"/>
    <col min="4099" max="4099" width="13.5703125" customWidth="1"/>
    <col min="4100" max="4100" width="10.5703125" customWidth="1"/>
    <col min="4101" max="4101" width="10.140625" customWidth="1"/>
    <col min="4102" max="4102" width="12.42578125" bestFit="1" customWidth="1"/>
    <col min="4103" max="4103" width="35.85546875" customWidth="1"/>
    <col min="4353" max="4353" width="37.28515625" customWidth="1"/>
    <col min="4354" max="4354" width="14" customWidth="1"/>
    <col min="4355" max="4355" width="13.5703125" customWidth="1"/>
    <col min="4356" max="4356" width="10.5703125" customWidth="1"/>
    <col min="4357" max="4357" width="10.140625" customWidth="1"/>
    <col min="4358" max="4358" width="12.42578125" bestFit="1" customWidth="1"/>
    <col min="4359" max="4359" width="35.85546875" customWidth="1"/>
    <col min="4609" max="4609" width="37.28515625" customWidth="1"/>
    <col min="4610" max="4610" width="14" customWidth="1"/>
    <col min="4611" max="4611" width="13.5703125" customWidth="1"/>
    <col min="4612" max="4612" width="10.5703125" customWidth="1"/>
    <col min="4613" max="4613" width="10.140625" customWidth="1"/>
    <col min="4614" max="4614" width="12.42578125" bestFit="1" customWidth="1"/>
    <col min="4615" max="4615" width="35.85546875" customWidth="1"/>
    <col min="4865" max="4865" width="37.28515625" customWidth="1"/>
    <col min="4866" max="4866" width="14" customWidth="1"/>
    <col min="4867" max="4867" width="13.5703125" customWidth="1"/>
    <col min="4868" max="4868" width="10.5703125" customWidth="1"/>
    <col min="4869" max="4869" width="10.140625" customWidth="1"/>
    <col min="4870" max="4870" width="12.42578125" bestFit="1" customWidth="1"/>
    <col min="4871" max="4871" width="35.85546875" customWidth="1"/>
    <col min="5121" max="5121" width="37.28515625" customWidth="1"/>
    <col min="5122" max="5122" width="14" customWidth="1"/>
    <col min="5123" max="5123" width="13.5703125" customWidth="1"/>
    <col min="5124" max="5124" width="10.5703125" customWidth="1"/>
    <col min="5125" max="5125" width="10.140625" customWidth="1"/>
    <col min="5126" max="5126" width="12.42578125" bestFit="1" customWidth="1"/>
    <col min="5127" max="5127" width="35.85546875" customWidth="1"/>
    <col min="5377" max="5377" width="37.28515625" customWidth="1"/>
    <col min="5378" max="5378" width="14" customWidth="1"/>
    <col min="5379" max="5379" width="13.5703125" customWidth="1"/>
    <col min="5380" max="5380" width="10.5703125" customWidth="1"/>
    <col min="5381" max="5381" width="10.140625" customWidth="1"/>
    <col min="5382" max="5382" width="12.42578125" bestFit="1" customWidth="1"/>
    <col min="5383" max="5383" width="35.85546875" customWidth="1"/>
    <col min="5633" max="5633" width="37.28515625" customWidth="1"/>
    <col min="5634" max="5634" width="14" customWidth="1"/>
    <col min="5635" max="5635" width="13.5703125" customWidth="1"/>
    <col min="5636" max="5636" width="10.5703125" customWidth="1"/>
    <col min="5637" max="5637" width="10.140625" customWidth="1"/>
    <col min="5638" max="5638" width="12.42578125" bestFit="1" customWidth="1"/>
    <col min="5639" max="5639" width="35.85546875" customWidth="1"/>
    <col min="5889" max="5889" width="37.28515625" customWidth="1"/>
    <col min="5890" max="5890" width="14" customWidth="1"/>
    <col min="5891" max="5891" width="13.5703125" customWidth="1"/>
    <col min="5892" max="5892" width="10.5703125" customWidth="1"/>
    <col min="5893" max="5893" width="10.140625" customWidth="1"/>
    <col min="5894" max="5894" width="12.42578125" bestFit="1" customWidth="1"/>
    <col min="5895" max="5895" width="35.85546875" customWidth="1"/>
    <col min="6145" max="6145" width="37.28515625" customWidth="1"/>
    <col min="6146" max="6146" width="14" customWidth="1"/>
    <col min="6147" max="6147" width="13.5703125" customWidth="1"/>
    <col min="6148" max="6148" width="10.5703125" customWidth="1"/>
    <col min="6149" max="6149" width="10.140625" customWidth="1"/>
    <col min="6150" max="6150" width="12.42578125" bestFit="1" customWidth="1"/>
    <col min="6151" max="6151" width="35.85546875" customWidth="1"/>
    <col min="6401" max="6401" width="37.28515625" customWidth="1"/>
    <col min="6402" max="6402" width="14" customWidth="1"/>
    <col min="6403" max="6403" width="13.5703125" customWidth="1"/>
    <col min="6404" max="6404" width="10.5703125" customWidth="1"/>
    <col min="6405" max="6405" width="10.140625" customWidth="1"/>
    <col min="6406" max="6406" width="12.42578125" bestFit="1" customWidth="1"/>
    <col min="6407" max="6407" width="35.85546875" customWidth="1"/>
    <col min="6657" max="6657" width="37.28515625" customWidth="1"/>
    <col min="6658" max="6658" width="14" customWidth="1"/>
    <col min="6659" max="6659" width="13.5703125" customWidth="1"/>
    <col min="6660" max="6660" width="10.5703125" customWidth="1"/>
    <col min="6661" max="6661" width="10.140625" customWidth="1"/>
    <col min="6662" max="6662" width="12.42578125" bestFit="1" customWidth="1"/>
    <col min="6663" max="6663" width="35.85546875" customWidth="1"/>
    <col min="6913" max="6913" width="37.28515625" customWidth="1"/>
    <col min="6914" max="6914" width="14" customWidth="1"/>
    <col min="6915" max="6915" width="13.5703125" customWidth="1"/>
    <col min="6916" max="6916" width="10.5703125" customWidth="1"/>
    <col min="6917" max="6917" width="10.140625" customWidth="1"/>
    <col min="6918" max="6918" width="12.42578125" bestFit="1" customWidth="1"/>
    <col min="6919" max="6919" width="35.85546875" customWidth="1"/>
    <col min="7169" max="7169" width="37.28515625" customWidth="1"/>
    <col min="7170" max="7170" width="14" customWidth="1"/>
    <col min="7171" max="7171" width="13.5703125" customWidth="1"/>
    <col min="7172" max="7172" width="10.5703125" customWidth="1"/>
    <col min="7173" max="7173" width="10.140625" customWidth="1"/>
    <col min="7174" max="7174" width="12.42578125" bestFit="1" customWidth="1"/>
    <col min="7175" max="7175" width="35.85546875" customWidth="1"/>
    <col min="7425" max="7425" width="37.28515625" customWidth="1"/>
    <col min="7426" max="7426" width="14" customWidth="1"/>
    <col min="7427" max="7427" width="13.5703125" customWidth="1"/>
    <col min="7428" max="7428" width="10.5703125" customWidth="1"/>
    <col min="7429" max="7429" width="10.140625" customWidth="1"/>
    <col min="7430" max="7430" width="12.42578125" bestFit="1" customWidth="1"/>
    <col min="7431" max="7431" width="35.85546875" customWidth="1"/>
    <col min="7681" max="7681" width="37.28515625" customWidth="1"/>
    <col min="7682" max="7682" width="14" customWidth="1"/>
    <col min="7683" max="7683" width="13.5703125" customWidth="1"/>
    <col min="7684" max="7684" width="10.5703125" customWidth="1"/>
    <col min="7685" max="7685" width="10.140625" customWidth="1"/>
    <col min="7686" max="7686" width="12.42578125" bestFit="1" customWidth="1"/>
    <col min="7687" max="7687" width="35.85546875" customWidth="1"/>
    <col min="7937" max="7937" width="37.28515625" customWidth="1"/>
    <col min="7938" max="7938" width="14" customWidth="1"/>
    <col min="7939" max="7939" width="13.5703125" customWidth="1"/>
    <col min="7940" max="7940" width="10.5703125" customWidth="1"/>
    <col min="7941" max="7941" width="10.140625" customWidth="1"/>
    <col min="7942" max="7942" width="12.42578125" bestFit="1" customWidth="1"/>
    <col min="7943" max="7943" width="35.85546875" customWidth="1"/>
    <col min="8193" max="8193" width="37.28515625" customWidth="1"/>
    <col min="8194" max="8194" width="14" customWidth="1"/>
    <col min="8195" max="8195" width="13.5703125" customWidth="1"/>
    <col min="8196" max="8196" width="10.5703125" customWidth="1"/>
    <col min="8197" max="8197" width="10.140625" customWidth="1"/>
    <col min="8198" max="8198" width="12.42578125" bestFit="1" customWidth="1"/>
    <col min="8199" max="8199" width="35.85546875" customWidth="1"/>
    <col min="8449" max="8449" width="37.28515625" customWidth="1"/>
    <col min="8450" max="8450" width="14" customWidth="1"/>
    <col min="8451" max="8451" width="13.5703125" customWidth="1"/>
    <col min="8452" max="8452" width="10.5703125" customWidth="1"/>
    <col min="8453" max="8453" width="10.140625" customWidth="1"/>
    <col min="8454" max="8454" width="12.42578125" bestFit="1" customWidth="1"/>
    <col min="8455" max="8455" width="35.85546875" customWidth="1"/>
    <col min="8705" max="8705" width="37.28515625" customWidth="1"/>
    <col min="8706" max="8706" width="14" customWidth="1"/>
    <col min="8707" max="8707" width="13.5703125" customWidth="1"/>
    <col min="8708" max="8708" width="10.5703125" customWidth="1"/>
    <col min="8709" max="8709" width="10.140625" customWidth="1"/>
    <col min="8710" max="8710" width="12.42578125" bestFit="1" customWidth="1"/>
    <col min="8711" max="8711" width="35.85546875" customWidth="1"/>
    <col min="8961" max="8961" width="37.28515625" customWidth="1"/>
    <col min="8962" max="8962" width="14" customWidth="1"/>
    <col min="8963" max="8963" width="13.5703125" customWidth="1"/>
    <col min="8964" max="8964" width="10.5703125" customWidth="1"/>
    <col min="8965" max="8965" width="10.140625" customWidth="1"/>
    <col min="8966" max="8966" width="12.42578125" bestFit="1" customWidth="1"/>
    <col min="8967" max="8967" width="35.85546875" customWidth="1"/>
    <col min="9217" max="9217" width="37.28515625" customWidth="1"/>
    <col min="9218" max="9218" width="14" customWidth="1"/>
    <col min="9219" max="9219" width="13.5703125" customWidth="1"/>
    <col min="9220" max="9220" width="10.5703125" customWidth="1"/>
    <col min="9221" max="9221" width="10.140625" customWidth="1"/>
    <col min="9222" max="9222" width="12.42578125" bestFit="1" customWidth="1"/>
    <col min="9223" max="9223" width="35.85546875" customWidth="1"/>
    <col min="9473" max="9473" width="37.28515625" customWidth="1"/>
    <col min="9474" max="9474" width="14" customWidth="1"/>
    <col min="9475" max="9475" width="13.5703125" customWidth="1"/>
    <col min="9476" max="9476" width="10.5703125" customWidth="1"/>
    <col min="9477" max="9477" width="10.140625" customWidth="1"/>
    <col min="9478" max="9478" width="12.42578125" bestFit="1" customWidth="1"/>
    <col min="9479" max="9479" width="35.85546875" customWidth="1"/>
    <col min="9729" max="9729" width="37.28515625" customWidth="1"/>
    <col min="9730" max="9730" width="14" customWidth="1"/>
    <col min="9731" max="9731" width="13.5703125" customWidth="1"/>
    <col min="9732" max="9732" width="10.5703125" customWidth="1"/>
    <col min="9733" max="9733" width="10.140625" customWidth="1"/>
    <col min="9734" max="9734" width="12.42578125" bestFit="1" customWidth="1"/>
    <col min="9735" max="9735" width="35.85546875" customWidth="1"/>
    <col min="9985" max="9985" width="37.28515625" customWidth="1"/>
    <col min="9986" max="9986" width="14" customWidth="1"/>
    <col min="9987" max="9987" width="13.5703125" customWidth="1"/>
    <col min="9988" max="9988" width="10.5703125" customWidth="1"/>
    <col min="9989" max="9989" width="10.140625" customWidth="1"/>
    <col min="9990" max="9990" width="12.42578125" bestFit="1" customWidth="1"/>
    <col min="9991" max="9991" width="35.85546875" customWidth="1"/>
    <col min="10241" max="10241" width="37.28515625" customWidth="1"/>
    <col min="10242" max="10242" width="14" customWidth="1"/>
    <col min="10243" max="10243" width="13.5703125" customWidth="1"/>
    <col min="10244" max="10244" width="10.5703125" customWidth="1"/>
    <col min="10245" max="10245" width="10.140625" customWidth="1"/>
    <col min="10246" max="10246" width="12.42578125" bestFit="1" customWidth="1"/>
    <col min="10247" max="10247" width="35.85546875" customWidth="1"/>
    <col min="10497" max="10497" width="37.28515625" customWidth="1"/>
    <col min="10498" max="10498" width="14" customWidth="1"/>
    <col min="10499" max="10499" width="13.5703125" customWidth="1"/>
    <col min="10500" max="10500" width="10.5703125" customWidth="1"/>
    <col min="10501" max="10501" width="10.140625" customWidth="1"/>
    <col min="10502" max="10502" width="12.42578125" bestFit="1" customWidth="1"/>
    <col min="10503" max="10503" width="35.85546875" customWidth="1"/>
    <col min="10753" max="10753" width="37.28515625" customWidth="1"/>
    <col min="10754" max="10754" width="14" customWidth="1"/>
    <col min="10755" max="10755" width="13.5703125" customWidth="1"/>
    <col min="10756" max="10756" width="10.5703125" customWidth="1"/>
    <col min="10757" max="10757" width="10.140625" customWidth="1"/>
    <col min="10758" max="10758" width="12.42578125" bestFit="1" customWidth="1"/>
    <col min="10759" max="10759" width="35.85546875" customWidth="1"/>
    <col min="11009" max="11009" width="37.28515625" customWidth="1"/>
    <col min="11010" max="11010" width="14" customWidth="1"/>
    <col min="11011" max="11011" width="13.5703125" customWidth="1"/>
    <col min="11012" max="11012" width="10.5703125" customWidth="1"/>
    <col min="11013" max="11013" width="10.140625" customWidth="1"/>
    <col min="11014" max="11014" width="12.42578125" bestFit="1" customWidth="1"/>
    <col min="11015" max="11015" width="35.85546875" customWidth="1"/>
    <col min="11265" max="11265" width="37.28515625" customWidth="1"/>
    <col min="11266" max="11266" width="14" customWidth="1"/>
    <col min="11267" max="11267" width="13.5703125" customWidth="1"/>
    <col min="11268" max="11268" width="10.5703125" customWidth="1"/>
    <col min="11269" max="11269" width="10.140625" customWidth="1"/>
    <col min="11270" max="11270" width="12.42578125" bestFit="1" customWidth="1"/>
    <col min="11271" max="11271" width="35.85546875" customWidth="1"/>
    <col min="11521" max="11521" width="37.28515625" customWidth="1"/>
    <col min="11522" max="11522" width="14" customWidth="1"/>
    <col min="11523" max="11523" width="13.5703125" customWidth="1"/>
    <col min="11524" max="11524" width="10.5703125" customWidth="1"/>
    <col min="11525" max="11525" width="10.140625" customWidth="1"/>
    <col min="11526" max="11526" width="12.42578125" bestFit="1" customWidth="1"/>
    <col min="11527" max="11527" width="35.85546875" customWidth="1"/>
    <col min="11777" max="11777" width="37.28515625" customWidth="1"/>
    <col min="11778" max="11778" width="14" customWidth="1"/>
    <col min="11779" max="11779" width="13.5703125" customWidth="1"/>
    <col min="11780" max="11780" width="10.5703125" customWidth="1"/>
    <col min="11781" max="11781" width="10.140625" customWidth="1"/>
    <col min="11782" max="11782" width="12.42578125" bestFit="1" customWidth="1"/>
    <col min="11783" max="11783" width="35.85546875" customWidth="1"/>
    <col min="12033" max="12033" width="37.28515625" customWidth="1"/>
    <col min="12034" max="12034" width="14" customWidth="1"/>
    <col min="12035" max="12035" width="13.5703125" customWidth="1"/>
    <col min="12036" max="12036" width="10.5703125" customWidth="1"/>
    <col min="12037" max="12037" width="10.140625" customWidth="1"/>
    <col min="12038" max="12038" width="12.42578125" bestFit="1" customWidth="1"/>
    <col min="12039" max="12039" width="35.85546875" customWidth="1"/>
    <col min="12289" max="12289" width="37.28515625" customWidth="1"/>
    <col min="12290" max="12290" width="14" customWidth="1"/>
    <col min="12291" max="12291" width="13.5703125" customWidth="1"/>
    <col min="12292" max="12292" width="10.5703125" customWidth="1"/>
    <col min="12293" max="12293" width="10.140625" customWidth="1"/>
    <col min="12294" max="12294" width="12.42578125" bestFit="1" customWidth="1"/>
    <col min="12295" max="12295" width="35.85546875" customWidth="1"/>
    <col min="12545" max="12545" width="37.28515625" customWidth="1"/>
    <col min="12546" max="12546" width="14" customWidth="1"/>
    <col min="12547" max="12547" width="13.5703125" customWidth="1"/>
    <col min="12548" max="12548" width="10.5703125" customWidth="1"/>
    <col min="12549" max="12549" width="10.140625" customWidth="1"/>
    <col min="12550" max="12550" width="12.42578125" bestFit="1" customWidth="1"/>
    <col min="12551" max="12551" width="35.85546875" customWidth="1"/>
    <col min="12801" max="12801" width="37.28515625" customWidth="1"/>
    <col min="12802" max="12802" width="14" customWidth="1"/>
    <col min="12803" max="12803" width="13.5703125" customWidth="1"/>
    <col min="12804" max="12804" width="10.5703125" customWidth="1"/>
    <col min="12805" max="12805" width="10.140625" customWidth="1"/>
    <col min="12806" max="12806" width="12.42578125" bestFit="1" customWidth="1"/>
    <col min="12807" max="12807" width="35.85546875" customWidth="1"/>
    <col min="13057" max="13057" width="37.28515625" customWidth="1"/>
    <col min="13058" max="13058" width="14" customWidth="1"/>
    <col min="13059" max="13059" width="13.5703125" customWidth="1"/>
    <col min="13060" max="13060" width="10.5703125" customWidth="1"/>
    <col min="13061" max="13061" width="10.140625" customWidth="1"/>
    <col min="13062" max="13062" width="12.42578125" bestFit="1" customWidth="1"/>
    <col min="13063" max="13063" width="35.85546875" customWidth="1"/>
    <col min="13313" max="13313" width="37.28515625" customWidth="1"/>
    <col min="13314" max="13314" width="14" customWidth="1"/>
    <col min="13315" max="13315" width="13.5703125" customWidth="1"/>
    <col min="13316" max="13316" width="10.5703125" customWidth="1"/>
    <col min="13317" max="13317" width="10.140625" customWidth="1"/>
    <col min="13318" max="13318" width="12.42578125" bestFit="1" customWidth="1"/>
    <col min="13319" max="13319" width="35.85546875" customWidth="1"/>
    <col min="13569" max="13569" width="37.28515625" customWidth="1"/>
    <col min="13570" max="13570" width="14" customWidth="1"/>
    <col min="13571" max="13571" width="13.5703125" customWidth="1"/>
    <col min="13572" max="13572" width="10.5703125" customWidth="1"/>
    <col min="13573" max="13573" width="10.140625" customWidth="1"/>
    <col min="13574" max="13574" width="12.42578125" bestFit="1" customWidth="1"/>
    <col min="13575" max="13575" width="35.85546875" customWidth="1"/>
    <col min="13825" max="13825" width="37.28515625" customWidth="1"/>
    <col min="13826" max="13826" width="14" customWidth="1"/>
    <col min="13827" max="13827" width="13.5703125" customWidth="1"/>
    <col min="13828" max="13828" width="10.5703125" customWidth="1"/>
    <col min="13829" max="13829" width="10.140625" customWidth="1"/>
    <col min="13830" max="13830" width="12.42578125" bestFit="1" customWidth="1"/>
    <col min="13831" max="13831" width="35.85546875" customWidth="1"/>
    <col min="14081" max="14081" width="37.28515625" customWidth="1"/>
    <col min="14082" max="14082" width="14" customWidth="1"/>
    <col min="14083" max="14083" width="13.5703125" customWidth="1"/>
    <col min="14084" max="14084" width="10.5703125" customWidth="1"/>
    <col min="14085" max="14085" width="10.140625" customWidth="1"/>
    <col min="14086" max="14086" width="12.42578125" bestFit="1" customWidth="1"/>
    <col min="14087" max="14087" width="35.85546875" customWidth="1"/>
    <col min="14337" max="14337" width="37.28515625" customWidth="1"/>
    <col min="14338" max="14338" width="14" customWidth="1"/>
    <col min="14339" max="14339" width="13.5703125" customWidth="1"/>
    <col min="14340" max="14340" width="10.5703125" customWidth="1"/>
    <col min="14341" max="14341" width="10.140625" customWidth="1"/>
    <col min="14342" max="14342" width="12.42578125" bestFit="1" customWidth="1"/>
    <col min="14343" max="14343" width="35.85546875" customWidth="1"/>
    <col min="14593" max="14593" width="37.28515625" customWidth="1"/>
    <col min="14594" max="14594" width="14" customWidth="1"/>
    <col min="14595" max="14595" width="13.5703125" customWidth="1"/>
    <col min="14596" max="14596" width="10.5703125" customWidth="1"/>
    <col min="14597" max="14597" width="10.140625" customWidth="1"/>
    <col min="14598" max="14598" width="12.42578125" bestFit="1" customWidth="1"/>
    <col min="14599" max="14599" width="35.85546875" customWidth="1"/>
    <col min="14849" max="14849" width="37.28515625" customWidth="1"/>
    <col min="14850" max="14850" width="14" customWidth="1"/>
    <col min="14851" max="14851" width="13.5703125" customWidth="1"/>
    <col min="14852" max="14852" width="10.5703125" customWidth="1"/>
    <col min="14853" max="14853" width="10.140625" customWidth="1"/>
    <col min="14854" max="14854" width="12.42578125" bestFit="1" customWidth="1"/>
    <col min="14855" max="14855" width="35.85546875" customWidth="1"/>
    <col min="15105" max="15105" width="37.28515625" customWidth="1"/>
    <col min="15106" max="15106" width="14" customWidth="1"/>
    <col min="15107" max="15107" width="13.5703125" customWidth="1"/>
    <col min="15108" max="15108" width="10.5703125" customWidth="1"/>
    <col min="15109" max="15109" width="10.140625" customWidth="1"/>
    <col min="15110" max="15110" width="12.42578125" bestFit="1" customWidth="1"/>
    <col min="15111" max="15111" width="35.85546875" customWidth="1"/>
    <col min="15361" max="15361" width="37.28515625" customWidth="1"/>
    <col min="15362" max="15362" width="14" customWidth="1"/>
    <col min="15363" max="15363" width="13.5703125" customWidth="1"/>
    <col min="15364" max="15364" width="10.5703125" customWidth="1"/>
    <col min="15365" max="15365" width="10.140625" customWidth="1"/>
    <col min="15366" max="15366" width="12.42578125" bestFit="1" customWidth="1"/>
    <col min="15367" max="15367" width="35.85546875" customWidth="1"/>
    <col min="15617" max="15617" width="37.28515625" customWidth="1"/>
    <col min="15618" max="15618" width="14" customWidth="1"/>
    <col min="15619" max="15619" width="13.5703125" customWidth="1"/>
    <col min="15620" max="15620" width="10.5703125" customWidth="1"/>
    <col min="15621" max="15621" width="10.140625" customWidth="1"/>
    <col min="15622" max="15622" width="12.42578125" bestFit="1" customWidth="1"/>
    <col min="15623" max="15623" width="35.85546875" customWidth="1"/>
    <col min="15873" max="15873" width="37.28515625" customWidth="1"/>
    <col min="15874" max="15874" width="14" customWidth="1"/>
    <col min="15875" max="15875" width="13.5703125" customWidth="1"/>
    <col min="15876" max="15876" width="10.5703125" customWidth="1"/>
    <col min="15877" max="15877" width="10.140625" customWidth="1"/>
    <col min="15878" max="15878" width="12.42578125" bestFit="1" customWidth="1"/>
    <col min="15879" max="15879" width="35.85546875" customWidth="1"/>
    <col min="16129" max="16129" width="37.28515625" customWidth="1"/>
    <col min="16130" max="16130" width="14" customWidth="1"/>
    <col min="16131" max="16131" width="13.5703125" customWidth="1"/>
    <col min="16132" max="16132" width="10.5703125" customWidth="1"/>
    <col min="16133" max="16133" width="10.140625" customWidth="1"/>
    <col min="16134" max="16134" width="12.42578125" bestFit="1" customWidth="1"/>
    <col min="16135" max="16135" width="35.85546875" customWidth="1"/>
  </cols>
  <sheetData>
    <row r="1" spans="1:7">
      <c r="A1" s="432" t="s">
        <v>381</v>
      </c>
      <c r="B1" s="432"/>
      <c r="C1" s="432"/>
      <c r="D1" s="432"/>
      <c r="E1" s="432"/>
      <c r="F1" s="432"/>
      <c r="G1" s="432"/>
    </row>
    <row r="2" spans="1:7">
      <c r="A2" s="451" t="s">
        <v>382</v>
      </c>
      <c r="B2" s="418"/>
      <c r="C2" s="418"/>
      <c r="D2" s="418"/>
      <c r="E2" s="418"/>
      <c r="F2" s="418"/>
      <c r="G2" s="418"/>
    </row>
    <row r="3" spans="1:7" s="111" customFormat="1" ht="12.75" customHeight="1">
      <c r="A3" s="441" t="s">
        <v>273</v>
      </c>
      <c r="B3" s="442"/>
      <c r="C3" s="442"/>
      <c r="D3" s="442"/>
      <c r="E3" s="442"/>
      <c r="F3" s="442"/>
      <c r="G3" s="441"/>
    </row>
    <row r="4" spans="1:7" ht="36.75" customHeight="1">
      <c r="A4" s="419" t="s">
        <v>212</v>
      </c>
      <c r="B4" s="452" t="s">
        <v>383</v>
      </c>
      <c r="C4" s="453" t="s">
        <v>384</v>
      </c>
      <c r="D4" s="453" t="s">
        <v>385</v>
      </c>
      <c r="E4" s="454"/>
      <c r="F4" s="455"/>
      <c r="G4" s="449"/>
    </row>
    <row r="5" spans="1:7" ht="36.75" customHeight="1">
      <c r="A5" s="420"/>
      <c r="B5" s="452"/>
      <c r="C5" s="453"/>
      <c r="D5" s="116" t="s">
        <v>386</v>
      </c>
      <c r="E5" s="116" t="s">
        <v>387</v>
      </c>
      <c r="F5" s="117" t="s">
        <v>388</v>
      </c>
      <c r="G5" s="450"/>
    </row>
    <row r="6" spans="1:7" s="25" customFormat="1" ht="36">
      <c r="A6" s="6" t="s">
        <v>219</v>
      </c>
      <c r="B6" s="24">
        <v>86</v>
      </c>
      <c r="C6" s="112">
        <v>10145261</v>
      </c>
      <c r="D6" s="112">
        <v>7223884</v>
      </c>
      <c r="E6" s="112">
        <v>1582169</v>
      </c>
      <c r="F6" s="112">
        <v>1339208</v>
      </c>
      <c r="G6" s="6" t="s">
        <v>220</v>
      </c>
    </row>
    <row r="7" spans="1:7" s="28" customFormat="1" ht="15" customHeight="1">
      <c r="A7" s="10" t="s">
        <v>221</v>
      </c>
      <c r="B7" s="26"/>
      <c r="C7" s="27" t="s">
        <v>222</v>
      </c>
      <c r="D7" s="27" t="s">
        <v>222</v>
      </c>
      <c r="E7" s="27" t="s">
        <v>222</v>
      </c>
      <c r="F7" s="27" t="s">
        <v>222</v>
      </c>
      <c r="G7" s="10" t="s">
        <v>223</v>
      </c>
    </row>
    <row r="8" spans="1:7" s="29" customFormat="1" ht="15" customHeight="1">
      <c r="A8" s="13" t="s">
        <v>224</v>
      </c>
      <c r="B8" s="26" t="s">
        <v>225</v>
      </c>
      <c r="C8" s="113">
        <v>678990</v>
      </c>
      <c r="D8" s="113">
        <v>504477</v>
      </c>
      <c r="E8" s="113">
        <v>103990</v>
      </c>
      <c r="F8" s="113">
        <v>70523</v>
      </c>
      <c r="G8" s="13" t="s">
        <v>226</v>
      </c>
    </row>
    <row r="9" spans="1:7" s="29" customFormat="1" ht="24">
      <c r="A9" s="13" t="s">
        <v>227</v>
      </c>
      <c r="B9" s="26" t="s">
        <v>228</v>
      </c>
      <c r="C9" s="113">
        <v>7939550</v>
      </c>
      <c r="D9" s="113">
        <v>5695686</v>
      </c>
      <c r="E9" s="113">
        <v>1299657</v>
      </c>
      <c r="F9" s="113">
        <v>944207</v>
      </c>
      <c r="G9" s="13" t="s">
        <v>229</v>
      </c>
    </row>
    <row r="10" spans="1:7" s="29" customFormat="1" ht="24">
      <c r="A10" s="13" t="s">
        <v>230</v>
      </c>
      <c r="B10" s="26" t="s">
        <v>231</v>
      </c>
      <c r="C10" s="113">
        <v>752323</v>
      </c>
      <c r="D10" s="113">
        <v>572825</v>
      </c>
      <c r="E10" s="113">
        <v>109431</v>
      </c>
      <c r="F10" s="113">
        <v>70067</v>
      </c>
      <c r="G10" s="13" t="s">
        <v>232</v>
      </c>
    </row>
    <row r="11" spans="1:7" s="29" customFormat="1" ht="15" customHeight="1">
      <c r="A11" s="13" t="s">
        <v>233</v>
      </c>
      <c r="B11" s="26" t="s">
        <v>234</v>
      </c>
      <c r="C11" s="113">
        <v>136381</v>
      </c>
      <c r="D11" s="113">
        <v>41593</v>
      </c>
      <c r="E11" s="113">
        <v>24826</v>
      </c>
      <c r="F11" s="113">
        <v>69962</v>
      </c>
      <c r="G11" s="13" t="s">
        <v>235</v>
      </c>
    </row>
    <row r="12" spans="1:7" s="29" customFormat="1" ht="24">
      <c r="A12" s="13" t="s">
        <v>236</v>
      </c>
      <c r="B12" s="26" t="s">
        <v>237</v>
      </c>
      <c r="C12" s="113">
        <v>638017</v>
      </c>
      <c r="D12" s="113">
        <v>409303</v>
      </c>
      <c r="E12" s="113">
        <v>44265</v>
      </c>
      <c r="F12" s="113">
        <v>184449</v>
      </c>
      <c r="G12" s="13" t="s">
        <v>238</v>
      </c>
    </row>
    <row r="13" spans="1:7" s="25" customFormat="1" ht="48">
      <c r="A13" s="6" t="s">
        <v>239</v>
      </c>
      <c r="B13" s="24">
        <v>87</v>
      </c>
      <c r="C13" s="112">
        <v>53619</v>
      </c>
      <c r="D13" s="112"/>
      <c r="E13" s="112">
        <v>50696</v>
      </c>
      <c r="F13" s="112">
        <v>2923</v>
      </c>
      <c r="G13" s="6" t="s">
        <v>240</v>
      </c>
    </row>
    <row r="14" spans="1:7" s="28" customFormat="1" ht="15" customHeight="1">
      <c r="A14" s="10" t="s">
        <v>221</v>
      </c>
      <c r="B14" s="26"/>
      <c r="C14" s="27" t="s">
        <v>222</v>
      </c>
      <c r="D14" s="27" t="s">
        <v>222</v>
      </c>
      <c r="E14" s="27" t="s">
        <v>222</v>
      </c>
      <c r="F14" s="27" t="s">
        <v>222</v>
      </c>
      <c r="G14" s="10" t="s">
        <v>223</v>
      </c>
    </row>
    <row r="15" spans="1:7" s="29" customFormat="1" ht="24">
      <c r="A15" s="13" t="s">
        <v>241</v>
      </c>
      <c r="B15" s="26" t="s">
        <v>242</v>
      </c>
      <c r="C15" s="114" t="s">
        <v>246</v>
      </c>
      <c r="D15" s="114" t="s">
        <v>246</v>
      </c>
      <c r="E15" s="114" t="s">
        <v>246</v>
      </c>
      <c r="F15" s="114" t="s">
        <v>246</v>
      </c>
      <c r="G15" s="13" t="s">
        <v>243</v>
      </c>
    </row>
    <row r="16" spans="1:7" s="29" customFormat="1" ht="60">
      <c r="A16" s="13" t="s">
        <v>244</v>
      </c>
      <c r="B16" s="26" t="s">
        <v>245</v>
      </c>
      <c r="C16" s="114" t="s">
        <v>246</v>
      </c>
      <c r="D16" s="114" t="s">
        <v>246</v>
      </c>
      <c r="E16" s="114" t="s">
        <v>246</v>
      </c>
      <c r="F16" s="114" t="s">
        <v>246</v>
      </c>
      <c r="G16" s="13" t="s">
        <v>247</v>
      </c>
    </row>
    <row r="17" spans="1:7" s="29" customFormat="1" ht="36">
      <c r="A17" s="13" t="s">
        <v>248</v>
      </c>
      <c r="B17" s="26" t="s">
        <v>249</v>
      </c>
      <c r="C17" s="114" t="s">
        <v>246</v>
      </c>
      <c r="D17" s="114" t="s">
        <v>246</v>
      </c>
      <c r="E17" s="114" t="s">
        <v>246</v>
      </c>
      <c r="F17" s="114" t="s">
        <v>246</v>
      </c>
      <c r="G17" s="13" t="s">
        <v>250</v>
      </c>
    </row>
    <row r="18" spans="1:7" s="29" customFormat="1" ht="24">
      <c r="A18" s="13" t="s">
        <v>251</v>
      </c>
      <c r="B18" s="26" t="s">
        <v>252</v>
      </c>
      <c r="C18" s="113">
        <v>53619</v>
      </c>
      <c r="D18" s="113"/>
      <c r="E18" s="113">
        <v>50696</v>
      </c>
      <c r="F18" s="113">
        <v>2923</v>
      </c>
      <c r="G18" s="13" t="s">
        <v>253</v>
      </c>
    </row>
    <row r="19" spans="1:7">
      <c r="C19" s="21"/>
      <c r="D19" s="21"/>
      <c r="E19" s="21"/>
      <c r="F19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11" orientation="landscape" useFirstPageNumber="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14" sqref="D14"/>
    </sheetView>
  </sheetViews>
  <sheetFormatPr defaultRowHeight="12.75"/>
  <cols>
    <col min="1" max="1" width="37.5703125" customWidth="1"/>
    <col min="2" max="2" width="15.5703125" customWidth="1"/>
    <col min="3" max="3" width="13.5703125" customWidth="1"/>
    <col min="4" max="4" width="10.28515625" customWidth="1"/>
    <col min="5" max="5" width="11.140625" customWidth="1"/>
    <col min="6" max="6" width="12.42578125" bestFit="1" customWidth="1"/>
    <col min="7" max="7" width="31.7109375" customWidth="1"/>
    <col min="257" max="257" width="37.5703125" customWidth="1"/>
    <col min="258" max="258" width="15.5703125" customWidth="1"/>
    <col min="259" max="259" width="13.5703125" customWidth="1"/>
    <col min="260" max="260" width="10.28515625" customWidth="1"/>
    <col min="261" max="261" width="11.140625" customWidth="1"/>
    <col min="262" max="262" width="12.42578125" bestFit="1" customWidth="1"/>
    <col min="263" max="263" width="31.7109375" customWidth="1"/>
    <col min="513" max="513" width="37.5703125" customWidth="1"/>
    <col min="514" max="514" width="15.5703125" customWidth="1"/>
    <col min="515" max="515" width="13.5703125" customWidth="1"/>
    <col min="516" max="516" width="10.28515625" customWidth="1"/>
    <col min="517" max="517" width="11.140625" customWidth="1"/>
    <col min="518" max="518" width="12.42578125" bestFit="1" customWidth="1"/>
    <col min="519" max="519" width="31.7109375" customWidth="1"/>
    <col min="769" max="769" width="37.5703125" customWidth="1"/>
    <col min="770" max="770" width="15.5703125" customWidth="1"/>
    <col min="771" max="771" width="13.5703125" customWidth="1"/>
    <col min="772" max="772" width="10.28515625" customWidth="1"/>
    <col min="773" max="773" width="11.140625" customWidth="1"/>
    <col min="774" max="774" width="12.42578125" bestFit="1" customWidth="1"/>
    <col min="775" max="775" width="31.7109375" customWidth="1"/>
    <col min="1025" max="1025" width="37.5703125" customWidth="1"/>
    <col min="1026" max="1026" width="15.5703125" customWidth="1"/>
    <col min="1027" max="1027" width="13.5703125" customWidth="1"/>
    <col min="1028" max="1028" width="10.28515625" customWidth="1"/>
    <col min="1029" max="1029" width="11.140625" customWidth="1"/>
    <col min="1030" max="1030" width="12.42578125" bestFit="1" customWidth="1"/>
    <col min="1031" max="1031" width="31.7109375" customWidth="1"/>
    <col min="1281" max="1281" width="37.5703125" customWidth="1"/>
    <col min="1282" max="1282" width="15.5703125" customWidth="1"/>
    <col min="1283" max="1283" width="13.5703125" customWidth="1"/>
    <col min="1284" max="1284" width="10.28515625" customWidth="1"/>
    <col min="1285" max="1285" width="11.140625" customWidth="1"/>
    <col min="1286" max="1286" width="12.42578125" bestFit="1" customWidth="1"/>
    <col min="1287" max="1287" width="31.7109375" customWidth="1"/>
    <col min="1537" max="1537" width="37.5703125" customWidth="1"/>
    <col min="1538" max="1538" width="15.5703125" customWidth="1"/>
    <col min="1539" max="1539" width="13.5703125" customWidth="1"/>
    <col min="1540" max="1540" width="10.28515625" customWidth="1"/>
    <col min="1541" max="1541" width="11.140625" customWidth="1"/>
    <col min="1542" max="1542" width="12.42578125" bestFit="1" customWidth="1"/>
    <col min="1543" max="1543" width="31.7109375" customWidth="1"/>
    <col min="1793" max="1793" width="37.5703125" customWidth="1"/>
    <col min="1794" max="1794" width="15.5703125" customWidth="1"/>
    <col min="1795" max="1795" width="13.5703125" customWidth="1"/>
    <col min="1796" max="1796" width="10.28515625" customWidth="1"/>
    <col min="1797" max="1797" width="11.140625" customWidth="1"/>
    <col min="1798" max="1798" width="12.42578125" bestFit="1" customWidth="1"/>
    <col min="1799" max="1799" width="31.7109375" customWidth="1"/>
    <col min="2049" max="2049" width="37.5703125" customWidth="1"/>
    <col min="2050" max="2050" width="15.5703125" customWidth="1"/>
    <col min="2051" max="2051" width="13.5703125" customWidth="1"/>
    <col min="2052" max="2052" width="10.28515625" customWidth="1"/>
    <col min="2053" max="2053" width="11.140625" customWidth="1"/>
    <col min="2054" max="2054" width="12.42578125" bestFit="1" customWidth="1"/>
    <col min="2055" max="2055" width="31.7109375" customWidth="1"/>
    <col min="2305" max="2305" width="37.5703125" customWidth="1"/>
    <col min="2306" max="2306" width="15.5703125" customWidth="1"/>
    <col min="2307" max="2307" width="13.5703125" customWidth="1"/>
    <col min="2308" max="2308" width="10.28515625" customWidth="1"/>
    <col min="2309" max="2309" width="11.140625" customWidth="1"/>
    <col min="2310" max="2310" width="12.42578125" bestFit="1" customWidth="1"/>
    <col min="2311" max="2311" width="31.7109375" customWidth="1"/>
    <col min="2561" max="2561" width="37.5703125" customWidth="1"/>
    <col min="2562" max="2562" width="15.5703125" customWidth="1"/>
    <col min="2563" max="2563" width="13.5703125" customWidth="1"/>
    <col min="2564" max="2564" width="10.28515625" customWidth="1"/>
    <col min="2565" max="2565" width="11.140625" customWidth="1"/>
    <col min="2566" max="2566" width="12.42578125" bestFit="1" customWidth="1"/>
    <col min="2567" max="2567" width="31.7109375" customWidth="1"/>
    <col min="2817" max="2817" width="37.5703125" customWidth="1"/>
    <col min="2818" max="2818" width="15.5703125" customWidth="1"/>
    <col min="2819" max="2819" width="13.5703125" customWidth="1"/>
    <col min="2820" max="2820" width="10.28515625" customWidth="1"/>
    <col min="2821" max="2821" width="11.140625" customWidth="1"/>
    <col min="2822" max="2822" width="12.42578125" bestFit="1" customWidth="1"/>
    <col min="2823" max="2823" width="31.7109375" customWidth="1"/>
    <col min="3073" max="3073" width="37.5703125" customWidth="1"/>
    <col min="3074" max="3074" width="15.5703125" customWidth="1"/>
    <col min="3075" max="3075" width="13.5703125" customWidth="1"/>
    <col min="3076" max="3076" width="10.28515625" customWidth="1"/>
    <col min="3077" max="3077" width="11.140625" customWidth="1"/>
    <col min="3078" max="3078" width="12.42578125" bestFit="1" customWidth="1"/>
    <col min="3079" max="3079" width="31.7109375" customWidth="1"/>
    <col min="3329" max="3329" width="37.5703125" customWidth="1"/>
    <col min="3330" max="3330" width="15.5703125" customWidth="1"/>
    <col min="3331" max="3331" width="13.5703125" customWidth="1"/>
    <col min="3332" max="3332" width="10.28515625" customWidth="1"/>
    <col min="3333" max="3333" width="11.140625" customWidth="1"/>
    <col min="3334" max="3334" width="12.42578125" bestFit="1" customWidth="1"/>
    <col min="3335" max="3335" width="31.7109375" customWidth="1"/>
    <col min="3585" max="3585" width="37.5703125" customWidth="1"/>
    <col min="3586" max="3586" width="15.5703125" customWidth="1"/>
    <col min="3587" max="3587" width="13.5703125" customWidth="1"/>
    <col min="3588" max="3588" width="10.28515625" customWidth="1"/>
    <col min="3589" max="3589" width="11.140625" customWidth="1"/>
    <col min="3590" max="3590" width="12.42578125" bestFit="1" customWidth="1"/>
    <col min="3591" max="3591" width="31.7109375" customWidth="1"/>
    <col min="3841" max="3841" width="37.5703125" customWidth="1"/>
    <col min="3842" max="3842" width="15.5703125" customWidth="1"/>
    <col min="3843" max="3843" width="13.5703125" customWidth="1"/>
    <col min="3844" max="3844" width="10.28515625" customWidth="1"/>
    <col min="3845" max="3845" width="11.140625" customWidth="1"/>
    <col min="3846" max="3846" width="12.42578125" bestFit="1" customWidth="1"/>
    <col min="3847" max="3847" width="31.7109375" customWidth="1"/>
    <col min="4097" max="4097" width="37.5703125" customWidth="1"/>
    <col min="4098" max="4098" width="15.5703125" customWidth="1"/>
    <col min="4099" max="4099" width="13.5703125" customWidth="1"/>
    <col min="4100" max="4100" width="10.28515625" customWidth="1"/>
    <col min="4101" max="4101" width="11.140625" customWidth="1"/>
    <col min="4102" max="4102" width="12.42578125" bestFit="1" customWidth="1"/>
    <col min="4103" max="4103" width="31.7109375" customWidth="1"/>
    <col min="4353" max="4353" width="37.5703125" customWidth="1"/>
    <col min="4354" max="4354" width="15.5703125" customWidth="1"/>
    <col min="4355" max="4355" width="13.5703125" customWidth="1"/>
    <col min="4356" max="4356" width="10.28515625" customWidth="1"/>
    <col min="4357" max="4357" width="11.140625" customWidth="1"/>
    <col min="4358" max="4358" width="12.42578125" bestFit="1" customWidth="1"/>
    <col min="4359" max="4359" width="31.7109375" customWidth="1"/>
    <col min="4609" max="4609" width="37.5703125" customWidth="1"/>
    <col min="4610" max="4610" width="15.5703125" customWidth="1"/>
    <col min="4611" max="4611" width="13.5703125" customWidth="1"/>
    <col min="4612" max="4612" width="10.28515625" customWidth="1"/>
    <col min="4613" max="4613" width="11.140625" customWidth="1"/>
    <col min="4614" max="4614" width="12.42578125" bestFit="1" customWidth="1"/>
    <col min="4615" max="4615" width="31.7109375" customWidth="1"/>
    <col min="4865" max="4865" width="37.5703125" customWidth="1"/>
    <col min="4866" max="4866" width="15.5703125" customWidth="1"/>
    <col min="4867" max="4867" width="13.5703125" customWidth="1"/>
    <col min="4868" max="4868" width="10.28515625" customWidth="1"/>
    <col min="4869" max="4869" width="11.140625" customWidth="1"/>
    <col min="4870" max="4870" width="12.42578125" bestFit="1" customWidth="1"/>
    <col min="4871" max="4871" width="31.7109375" customWidth="1"/>
    <col min="5121" max="5121" width="37.5703125" customWidth="1"/>
    <col min="5122" max="5122" width="15.5703125" customWidth="1"/>
    <col min="5123" max="5123" width="13.5703125" customWidth="1"/>
    <col min="5124" max="5124" width="10.28515625" customWidth="1"/>
    <col min="5125" max="5125" width="11.140625" customWidth="1"/>
    <col min="5126" max="5126" width="12.42578125" bestFit="1" customWidth="1"/>
    <col min="5127" max="5127" width="31.7109375" customWidth="1"/>
    <col min="5377" max="5377" width="37.5703125" customWidth="1"/>
    <col min="5378" max="5378" width="15.5703125" customWidth="1"/>
    <col min="5379" max="5379" width="13.5703125" customWidth="1"/>
    <col min="5380" max="5380" width="10.28515625" customWidth="1"/>
    <col min="5381" max="5381" width="11.140625" customWidth="1"/>
    <col min="5382" max="5382" width="12.42578125" bestFit="1" customWidth="1"/>
    <col min="5383" max="5383" width="31.7109375" customWidth="1"/>
    <col min="5633" max="5633" width="37.5703125" customWidth="1"/>
    <col min="5634" max="5634" width="15.5703125" customWidth="1"/>
    <col min="5635" max="5635" width="13.5703125" customWidth="1"/>
    <col min="5636" max="5636" width="10.28515625" customWidth="1"/>
    <col min="5637" max="5637" width="11.140625" customWidth="1"/>
    <col min="5638" max="5638" width="12.42578125" bestFit="1" customWidth="1"/>
    <col min="5639" max="5639" width="31.7109375" customWidth="1"/>
    <col min="5889" max="5889" width="37.5703125" customWidth="1"/>
    <col min="5890" max="5890" width="15.5703125" customWidth="1"/>
    <col min="5891" max="5891" width="13.5703125" customWidth="1"/>
    <col min="5892" max="5892" width="10.28515625" customWidth="1"/>
    <col min="5893" max="5893" width="11.140625" customWidth="1"/>
    <col min="5894" max="5894" width="12.42578125" bestFit="1" customWidth="1"/>
    <col min="5895" max="5895" width="31.7109375" customWidth="1"/>
    <col min="6145" max="6145" width="37.5703125" customWidth="1"/>
    <col min="6146" max="6146" width="15.5703125" customWidth="1"/>
    <col min="6147" max="6147" width="13.5703125" customWidth="1"/>
    <col min="6148" max="6148" width="10.28515625" customWidth="1"/>
    <col min="6149" max="6149" width="11.140625" customWidth="1"/>
    <col min="6150" max="6150" width="12.42578125" bestFit="1" customWidth="1"/>
    <col min="6151" max="6151" width="31.7109375" customWidth="1"/>
    <col min="6401" max="6401" width="37.5703125" customWidth="1"/>
    <col min="6402" max="6402" width="15.5703125" customWidth="1"/>
    <col min="6403" max="6403" width="13.5703125" customWidth="1"/>
    <col min="6404" max="6404" width="10.28515625" customWidth="1"/>
    <col min="6405" max="6405" width="11.140625" customWidth="1"/>
    <col min="6406" max="6406" width="12.42578125" bestFit="1" customWidth="1"/>
    <col min="6407" max="6407" width="31.7109375" customWidth="1"/>
    <col min="6657" max="6657" width="37.5703125" customWidth="1"/>
    <col min="6658" max="6658" width="15.5703125" customWidth="1"/>
    <col min="6659" max="6659" width="13.5703125" customWidth="1"/>
    <col min="6660" max="6660" width="10.28515625" customWidth="1"/>
    <col min="6661" max="6661" width="11.140625" customWidth="1"/>
    <col min="6662" max="6662" width="12.42578125" bestFit="1" customWidth="1"/>
    <col min="6663" max="6663" width="31.7109375" customWidth="1"/>
    <col min="6913" max="6913" width="37.5703125" customWidth="1"/>
    <col min="6914" max="6914" width="15.5703125" customWidth="1"/>
    <col min="6915" max="6915" width="13.5703125" customWidth="1"/>
    <col min="6916" max="6916" width="10.28515625" customWidth="1"/>
    <col min="6917" max="6917" width="11.140625" customWidth="1"/>
    <col min="6918" max="6918" width="12.42578125" bestFit="1" customWidth="1"/>
    <col min="6919" max="6919" width="31.7109375" customWidth="1"/>
    <col min="7169" max="7169" width="37.5703125" customWidth="1"/>
    <col min="7170" max="7170" width="15.5703125" customWidth="1"/>
    <col min="7171" max="7171" width="13.5703125" customWidth="1"/>
    <col min="7172" max="7172" width="10.28515625" customWidth="1"/>
    <col min="7173" max="7173" width="11.140625" customWidth="1"/>
    <col min="7174" max="7174" width="12.42578125" bestFit="1" customWidth="1"/>
    <col min="7175" max="7175" width="31.7109375" customWidth="1"/>
    <col min="7425" max="7425" width="37.5703125" customWidth="1"/>
    <col min="7426" max="7426" width="15.5703125" customWidth="1"/>
    <col min="7427" max="7427" width="13.5703125" customWidth="1"/>
    <col min="7428" max="7428" width="10.28515625" customWidth="1"/>
    <col min="7429" max="7429" width="11.140625" customWidth="1"/>
    <col min="7430" max="7430" width="12.42578125" bestFit="1" customWidth="1"/>
    <col min="7431" max="7431" width="31.7109375" customWidth="1"/>
    <col min="7681" max="7681" width="37.5703125" customWidth="1"/>
    <col min="7682" max="7682" width="15.5703125" customWidth="1"/>
    <col min="7683" max="7683" width="13.5703125" customWidth="1"/>
    <col min="7684" max="7684" width="10.28515625" customWidth="1"/>
    <col min="7685" max="7685" width="11.140625" customWidth="1"/>
    <col min="7686" max="7686" width="12.42578125" bestFit="1" customWidth="1"/>
    <col min="7687" max="7687" width="31.7109375" customWidth="1"/>
    <col min="7937" max="7937" width="37.5703125" customWidth="1"/>
    <col min="7938" max="7938" width="15.5703125" customWidth="1"/>
    <col min="7939" max="7939" width="13.5703125" customWidth="1"/>
    <col min="7940" max="7940" width="10.28515625" customWidth="1"/>
    <col min="7941" max="7941" width="11.140625" customWidth="1"/>
    <col min="7942" max="7942" width="12.42578125" bestFit="1" customWidth="1"/>
    <col min="7943" max="7943" width="31.7109375" customWidth="1"/>
    <col min="8193" max="8193" width="37.5703125" customWidth="1"/>
    <col min="8194" max="8194" width="15.5703125" customWidth="1"/>
    <col min="8195" max="8195" width="13.5703125" customWidth="1"/>
    <col min="8196" max="8196" width="10.28515625" customWidth="1"/>
    <col min="8197" max="8197" width="11.140625" customWidth="1"/>
    <col min="8198" max="8198" width="12.42578125" bestFit="1" customWidth="1"/>
    <col min="8199" max="8199" width="31.7109375" customWidth="1"/>
    <col min="8449" max="8449" width="37.5703125" customWidth="1"/>
    <col min="8450" max="8450" width="15.5703125" customWidth="1"/>
    <col min="8451" max="8451" width="13.5703125" customWidth="1"/>
    <col min="8452" max="8452" width="10.28515625" customWidth="1"/>
    <col min="8453" max="8453" width="11.140625" customWidth="1"/>
    <col min="8454" max="8454" width="12.42578125" bestFit="1" customWidth="1"/>
    <col min="8455" max="8455" width="31.7109375" customWidth="1"/>
    <col min="8705" max="8705" width="37.5703125" customWidth="1"/>
    <col min="8706" max="8706" width="15.5703125" customWidth="1"/>
    <col min="8707" max="8707" width="13.5703125" customWidth="1"/>
    <col min="8708" max="8708" width="10.28515625" customWidth="1"/>
    <col min="8709" max="8709" width="11.140625" customWidth="1"/>
    <col min="8710" max="8710" width="12.42578125" bestFit="1" customWidth="1"/>
    <col min="8711" max="8711" width="31.7109375" customWidth="1"/>
    <col min="8961" max="8961" width="37.5703125" customWidth="1"/>
    <col min="8962" max="8962" width="15.5703125" customWidth="1"/>
    <col min="8963" max="8963" width="13.5703125" customWidth="1"/>
    <col min="8964" max="8964" width="10.28515625" customWidth="1"/>
    <col min="8965" max="8965" width="11.140625" customWidth="1"/>
    <col min="8966" max="8966" width="12.42578125" bestFit="1" customWidth="1"/>
    <col min="8967" max="8967" width="31.7109375" customWidth="1"/>
    <col min="9217" max="9217" width="37.5703125" customWidth="1"/>
    <col min="9218" max="9218" width="15.5703125" customWidth="1"/>
    <col min="9219" max="9219" width="13.5703125" customWidth="1"/>
    <col min="9220" max="9220" width="10.28515625" customWidth="1"/>
    <col min="9221" max="9221" width="11.140625" customWidth="1"/>
    <col min="9222" max="9222" width="12.42578125" bestFit="1" customWidth="1"/>
    <col min="9223" max="9223" width="31.7109375" customWidth="1"/>
    <col min="9473" max="9473" width="37.5703125" customWidth="1"/>
    <col min="9474" max="9474" width="15.5703125" customWidth="1"/>
    <col min="9475" max="9475" width="13.5703125" customWidth="1"/>
    <col min="9476" max="9476" width="10.28515625" customWidth="1"/>
    <col min="9477" max="9477" width="11.140625" customWidth="1"/>
    <col min="9478" max="9478" width="12.42578125" bestFit="1" customWidth="1"/>
    <col min="9479" max="9479" width="31.7109375" customWidth="1"/>
    <col min="9729" max="9729" width="37.5703125" customWidth="1"/>
    <col min="9730" max="9730" width="15.5703125" customWidth="1"/>
    <col min="9731" max="9731" width="13.5703125" customWidth="1"/>
    <col min="9732" max="9732" width="10.28515625" customWidth="1"/>
    <col min="9733" max="9733" width="11.140625" customWidth="1"/>
    <col min="9734" max="9734" width="12.42578125" bestFit="1" customWidth="1"/>
    <col min="9735" max="9735" width="31.7109375" customWidth="1"/>
    <col min="9985" max="9985" width="37.5703125" customWidth="1"/>
    <col min="9986" max="9986" width="15.5703125" customWidth="1"/>
    <col min="9987" max="9987" width="13.5703125" customWidth="1"/>
    <col min="9988" max="9988" width="10.28515625" customWidth="1"/>
    <col min="9989" max="9989" width="11.140625" customWidth="1"/>
    <col min="9990" max="9990" width="12.42578125" bestFit="1" customWidth="1"/>
    <col min="9991" max="9991" width="31.7109375" customWidth="1"/>
    <col min="10241" max="10241" width="37.5703125" customWidth="1"/>
    <col min="10242" max="10242" width="15.5703125" customWidth="1"/>
    <col min="10243" max="10243" width="13.5703125" customWidth="1"/>
    <col min="10244" max="10244" width="10.28515625" customWidth="1"/>
    <col min="10245" max="10245" width="11.140625" customWidth="1"/>
    <col min="10246" max="10246" width="12.42578125" bestFit="1" customWidth="1"/>
    <col min="10247" max="10247" width="31.7109375" customWidth="1"/>
    <col min="10497" max="10497" width="37.5703125" customWidth="1"/>
    <col min="10498" max="10498" width="15.5703125" customWidth="1"/>
    <col min="10499" max="10499" width="13.5703125" customWidth="1"/>
    <col min="10500" max="10500" width="10.28515625" customWidth="1"/>
    <col min="10501" max="10501" width="11.140625" customWidth="1"/>
    <col min="10502" max="10502" width="12.42578125" bestFit="1" customWidth="1"/>
    <col min="10503" max="10503" width="31.7109375" customWidth="1"/>
    <col min="10753" max="10753" width="37.5703125" customWidth="1"/>
    <col min="10754" max="10754" width="15.5703125" customWidth="1"/>
    <col min="10755" max="10755" width="13.5703125" customWidth="1"/>
    <col min="10756" max="10756" width="10.28515625" customWidth="1"/>
    <col min="10757" max="10757" width="11.140625" customWidth="1"/>
    <col min="10758" max="10758" width="12.42578125" bestFit="1" customWidth="1"/>
    <col min="10759" max="10759" width="31.7109375" customWidth="1"/>
    <col min="11009" max="11009" width="37.5703125" customWidth="1"/>
    <col min="11010" max="11010" width="15.5703125" customWidth="1"/>
    <col min="11011" max="11011" width="13.5703125" customWidth="1"/>
    <col min="11012" max="11012" width="10.28515625" customWidth="1"/>
    <col min="11013" max="11013" width="11.140625" customWidth="1"/>
    <col min="11014" max="11014" width="12.42578125" bestFit="1" customWidth="1"/>
    <col min="11015" max="11015" width="31.7109375" customWidth="1"/>
    <col min="11265" max="11265" width="37.5703125" customWidth="1"/>
    <col min="11266" max="11266" width="15.5703125" customWidth="1"/>
    <col min="11267" max="11267" width="13.5703125" customWidth="1"/>
    <col min="11268" max="11268" width="10.28515625" customWidth="1"/>
    <col min="11269" max="11269" width="11.140625" customWidth="1"/>
    <col min="11270" max="11270" width="12.42578125" bestFit="1" customWidth="1"/>
    <col min="11271" max="11271" width="31.7109375" customWidth="1"/>
    <col min="11521" max="11521" width="37.5703125" customWidth="1"/>
    <col min="11522" max="11522" width="15.5703125" customWidth="1"/>
    <col min="11523" max="11523" width="13.5703125" customWidth="1"/>
    <col min="11524" max="11524" width="10.28515625" customWidth="1"/>
    <col min="11525" max="11525" width="11.140625" customWidth="1"/>
    <col min="11526" max="11526" width="12.42578125" bestFit="1" customWidth="1"/>
    <col min="11527" max="11527" width="31.7109375" customWidth="1"/>
    <col min="11777" max="11777" width="37.5703125" customWidth="1"/>
    <col min="11778" max="11778" width="15.5703125" customWidth="1"/>
    <col min="11779" max="11779" width="13.5703125" customWidth="1"/>
    <col min="11780" max="11780" width="10.28515625" customWidth="1"/>
    <col min="11781" max="11781" width="11.140625" customWidth="1"/>
    <col min="11782" max="11782" width="12.42578125" bestFit="1" customWidth="1"/>
    <col min="11783" max="11783" width="31.7109375" customWidth="1"/>
    <col min="12033" max="12033" width="37.5703125" customWidth="1"/>
    <col min="12034" max="12034" width="15.5703125" customWidth="1"/>
    <col min="12035" max="12035" width="13.5703125" customWidth="1"/>
    <col min="12036" max="12036" width="10.28515625" customWidth="1"/>
    <col min="12037" max="12037" width="11.140625" customWidth="1"/>
    <col min="12038" max="12038" width="12.42578125" bestFit="1" customWidth="1"/>
    <col min="12039" max="12039" width="31.7109375" customWidth="1"/>
    <col min="12289" max="12289" width="37.5703125" customWidth="1"/>
    <col min="12290" max="12290" width="15.5703125" customWidth="1"/>
    <col min="12291" max="12291" width="13.5703125" customWidth="1"/>
    <col min="12292" max="12292" width="10.28515625" customWidth="1"/>
    <col min="12293" max="12293" width="11.140625" customWidth="1"/>
    <col min="12294" max="12294" width="12.42578125" bestFit="1" customWidth="1"/>
    <col min="12295" max="12295" width="31.7109375" customWidth="1"/>
    <col min="12545" max="12545" width="37.5703125" customWidth="1"/>
    <col min="12546" max="12546" width="15.5703125" customWidth="1"/>
    <col min="12547" max="12547" width="13.5703125" customWidth="1"/>
    <col min="12548" max="12548" width="10.28515625" customWidth="1"/>
    <col min="12549" max="12549" width="11.140625" customWidth="1"/>
    <col min="12550" max="12550" width="12.42578125" bestFit="1" customWidth="1"/>
    <col min="12551" max="12551" width="31.7109375" customWidth="1"/>
    <col min="12801" max="12801" width="37.5703125" customWidth="1"/>
    <col min="12802" max="12802" width="15.5703125" customWidth="1"/>
    <col min="12803" max="12803" width="13.5703125" customWidth="1"/>
    <col min="12804" max="12804" width="10.28515625" customWidth="1"/>
    <col min="12805" max="12805" width="11.140625" customWidth="1"/>
    <col min="12806" max="12806" width="12.42578125" bestFit="1" customWidth="1"/>
    <col min="12807" max="12807" width="31.7109375" customWidth="1"/>
    <col min="13057" max="13057" width="37.5703125" customWidth="1"/>
    <col min="13058" max="13058" width="15.5703125" customWidth="1"/>
    <col min="13059" max="13059" width="13.5703125" customWidth="1"/>
    <col min="13060" max="13060" width="10.28515625" customWidth="1"/>
    <col min="13061" max="13061" width="11.140625" customWidth="1"/>
    <col min="13062" max="13062" width="12.42578125" bestFit="1" customWidth="1"/>
    <col min="13063" max="13063" width="31.7109375" customWidth="1"/>
    <col min="13313" max="13313" width="37.5703125" customWidth="1"/>
    <col min="13314" max="13314" width="15.5703125" customWidth="1"/>
    <col min="13315" max="13315" width="13.5703125" customWidth="1"/>
    <col min="13316" max="13316" width="10.28515625" customWidth="1"/>
    <col min="13317" max="13317" width="11.140625" customWidth="1"/>
    <col min="13318" max="13318" width="12.42578125" bestFit="1" customWidth="1"/>
    <col min="13319" max="13319" width="31.7109375" customWidth="1"/>
    <col min="13569" max="13569" width="37.5703125" customWidth="1"/>
    <col min="13570" max="13570" width="15.5703125" customWidth="1"/>
    <col min="13571" max="13571" width="13.5703125" customWidth="1"/>
    <col min="13572" max="13572" width="10.28515625" customWidth="1"/>
    <col min="13573" max="13573" width="11.140625" customWidth="1"/>
    <col min="13574" max="13574" width="12.42578125" bestFit="1" customWidth="1"/>
    <col min="13575" max="13575" width="31.7109375" customWidth="1"/>
    <col min="13825" max="13825" width="37.5703125" customWidth="1"/>
    <col min="13826" max="13826" width="15.5703125" customWidth="1"/>
    <col min="13827" max="13827" width="13.5703125" customWidth="1"/>
    <col min="13828" max="13828" width="10.28515625" customWidth="1"/>
    <col min="13829" max="13829" width="11.140625" customWidth="1"/>
    <col min="13830" max="13830" width="12.42578125" bestFit="1" customWidth="1"/>
    <col min="13831" max="13831" width="31.7109375" customWidth="1"/>
    <col min="14081" max="14081" width="37.5703125" customWidth="1"/>
    <col min="14082" max="14082" width="15.5703125" customWidth="1"/>
    <col min="14083" max="14083" width="13.5703125" customWidth="1"/>
    <col min="14084" max="14084" width="10.28515625" customWidth="1"/>
    <col min="14085" max="14085" width="11.140625" customWidth="1"/>
    <col min="14086" max="14086" width="12.42578125" bestFit="1" customWidth="1"/>
    <col min="14087" max="14087" width="31.7109375" customWidth="1"/>
    <col min="14337" max="14337" width="37.5703125" customWidth="1"/>
    <col min="14338" max="14338" width="15.5703125" customWidth="1"/>
    <col min="14339" max="14339" width="13.5703125" customWidth="1"/>
    <col min="14340" max="14340" width="10.28515625" customWidth="1"/>
    <col min="14341" max="14341" width="11.140625" customWidth="1"/>
    <col min="14342" max="14342" width="12.42578125" bestFit="1" customWidth="1"/>
    <col min="14343" max="14343" width="31.7109375" customWidth="1"/>
    <col min="14593" max="14593" width="37.5703125" customWidth="1"/>
    <col min="14594" max="14594" width="15.5703125" customWidth="1"/>
    <col min="14595" max="14595" width="13.5703125" customWidth="1"/>
    <col min="14596" max="14596" width="10.28515625" customWidth="1"/>
    <col min="14597" max="14597" width="11.140625" customWidth="1"/>
    <col min="14598" max="14598" width="12.42578125" bestFit="1" customWidth="1"/>
    <col min="14599" max="14599" width="31.7109375" customWidth="1"/>
    <col min="14849" max="14849" width="37.5703125" customWidth="1"/>
    <col min="14850" max="14850" width="15.5703125" customWidth="1"/>
    <col min="14851" max="14851" width="13.5703125" customWidth="1"/>
    <col min="14852" max="14852" width="10.28515625" customWidth="1"/>
    <col min="14853" max="14853" width="11.140625" customWidth="1"/>
    <col min="14854" max="14854" width="12.42578125" bestFit="1" customWidth="1"/>
    <col min="14855" max="14855" width="31.7109375" customWidth="1"/>
    <col min="15105" max="15105" width="37.5703125" customWidth="1"/>
    <col min="15106" max="15106" width="15.5703125" customWidth="1"/>
    <col min="15107" max="15107" width="13.5703125" customWidth="1"/>
    <col min="15108" max="15108" width="10.28515625" customWidth="1"/>
    <col min="15109" max="15109" width="11.140625" customWidth="1"/>
    <col min="15110" max="15110" width="12.42578125" bestFit="1" customWidth="1"/>
    <col min="15111" max="15111" width="31.7109375" customWidth="1"/>
    <col min="15361" max="15361" width="37.5703125" customWidth="1"/>
    <col min="15362" max="15362" width="15.5703125" customWidth="1"/>
    <col min="15363" max="15363" width="13.5703125" customWidth="1"/>
    <col min="15364" max="15364" width="10.28515625" customWidth="1"/>
    <col min="15365" max="15365" width="11.140625" customWidth="1"/>
    <col min="15366" max="15366" width="12.42578125" bestFit="1" customWidth="1"/>
    <col min="15367" max="15367" width="31.7109375" customWidth="1"/>
    <col min="15617" max="15617" width="37.5703125" customWidth="1"/>
    <col min="15618" max="15618" width="15.5703125" customWidth="1"/>
    <col min="15619" max="15619" width="13.5703125" customWidth="1"/>
    <col min="15620" max="15620" width="10.28515625" customWidth="1"/>
    <col min="15621" max="15621" width="11.140625" customWidth="1"/>
    <col min="15622" max="15622" width="12.42578125" bestFit="1" customWidth="1"/>
    <col min="15623" max="15623" width="31.7109375" customWidth="1"/>
    <col min="15873" max="15873" width="37.5703125" customWidth="1"/>
    <col min="15874" max="15874" width="15.5703125" customWidth="1"/>
    <col min="15875" max="15875" width="13.5703125" customWidth="1"/>
    <col min="15876" max="15876" width="10.28515625" customWidth="1"/>
    <col min="15877" max="15877" width="11.140625" customWidth="1"/>
    <col min="15878" max="15878" width="12.42578125" bestFit="1" customWidth="1"/>
    <col min="15879" max="15879" width="31.7109375" customWidth="1"/>
    <col min="16129" max="16129" width="37.5703125" customWidth="1"/>
    <col min="16130" max="16130" width="15.5703125" customWidth="1"/>
    <col min="16131" max="16131" width="13.5703125" customWidth="1"/>
    <col min="16132" max="16132" width="10.28515625" customWidth="1"/>
    <col min="16133" max="16133" width="11.140625" customWidth="1"/>
    <col min="16134" max="16134" width="12.42578125" bestFit="1" customWidth="1"/>
    <col min="16135" max="16135" width="31.7109375" customWidth="1"/>
  </cols>
  <sheetData>
    <row r="1" spans="1:7">
      <c r="A1" s="432" t="s">
        <v>389</v>
      </c>
      <c r="B1" s="432"/>
      <c r="C1" s="432"/>
      <c r="D1" s="432"/>
      <c r="E1" s="432"/>
      <c r="F1" s="432"/>
      <c r="G1" s="432"/>
    </row>
    <row r="2" spans="1:7">
      <c r="A2" s="451" t="s">
        <v>390</v>
      </c>
      <c r="B2" s="451"/>
      <c r="C2" s="451"/>
      <c r="D2" s="451"/>
      <c r="E2" s="451"/>
      <c r="F2" s="451"/>
      <c r="G2" s="451"/>
    </row>
    <row r="3" spans="1:7" s="111" customFormat="1" ht="12.75" customHeight="1">
      <c r="A3" s="441" t="s">
        <v>273</v>
      </c>
      <c r="B3" s="442"/>
      <c r="C3" s="442"/>
      <c r="D3" s="442"/>
      <c r="E3" s="442"/>
      <c r="F3" s="442"/>
      <c r="G3" s="441"/>
    </row>
    <row r="4" spans="1:7" s="35" customFormat="1" ht="36.75" customHeight="1">
      <c r="A4" s="419" t="s">
        <v>212</v>
      </c>
      <c r="B4" s="452" t="s">
        <v>383</v>
      </c>
      <c r="C4" s="453" t="s">
        <v>384</v>
      </c>
      <c r="D4" s="453" t="s">
        <v>385</v>
      </c>
      <c r="E4" s="454"/>
      <c r="F4" s="455"/>
      <c r="G4" s="425"/>
    </row>
    <row r="5" spans="1:7" s="35" customFormat="1" ht="36.75" customHeight="1">
      <c r="A5" s="420"/>
      <c r="B5" s="452"/>
      <c r="C5" s="453"/>
      <c r="D5" s="116" t="s">
        <v>386</v>
      </c>
      <c r="E5" s="116" t="s">
        <v>387</v>
      </c>
      <c r="F5" s="117" t="s">
        <v>388</v>
      </c>
      <c r="G5" s="426"/>
    </row>
    <row r="6" spans="1:7" s="36" customFormat="1" ht="30" customHeight="1">
      <c r="A6" s="6" t="s">
        <v>219</v>
      </c>
      <c r="B6" s="24">
        <v>86</v>
      </c>
      <c r="C6" s="112">
        <v>3732486</v>
      </c>
      <c r="D6" s="112">
        <v>3032488</v>
      </c>
      <c r="E6" s="112">
        <v>591216</v>
      </c>
      <c r="F6" s="112">
        <v>108782</v>
      </c>
      <c r="G6" s="6" t="s">
        <v>220</v>
      </c>
    </row>
    <row r="7" spans="1:7" s="38" customFormat="1" ht="17.25" customHeight="1">
      <c r="A7" s="10" t="s">
        <v>221</v>
      </c>
      <c r="B7" s="26"/>
      <c r="C7" s="37" t="s">
        <v>222</v>
      </c>
      <c r="D7" s="37" t="s">
        <v>222</v>
      </c>
      <c r="E7" s="37" t="s">
        <v>222</v>
      </c>
      <c r="F7" s="37" t="s">
        <v>222</v>
      </c>
      <c r="G7" s="10" t="s">
        <v>223</v>
      </c>
    </row>
    <row r="8" spans="1:7" s="38" customFormat="1" ht="15.75" customHeight="1">
      <c r="A8" s="13" t="s">
        <v>224</v>
      </c>
      <c r="B8" s="26" t="s">
        <v>225</v>
      </c>
      <c r="C8" s="113">
        <v>58006</v>
      </c>
      <c r="D8" s="113">
        <v>16072</v>
      </c>
      <c r="E8" s="113">
        <v>28802</v>
      </c>
      <c r="F8" s="113">
        <v>13132</v>
      </c>
      <c r="G8" s="13" t="s">
        <v>226</v>
      </c>
    </row>
    <row r="9" spans="1:7" s="38" customFormat="1" ht="24">
      <c r="A9" s="13" t="s">
        <v>227</v>
      </c>
      <c r="B9" s="26" t="s">
        <v>228</v>
      </c>
      <c r="C9" s="113">
        <v>1580952</v>
      </c>
      <c r="D9" s="113">
        <v>1471612</v>
      </c>
      <c r="E9" s="113">
        <v>81802</v>
      </c>
      <c r="F9" s="113">
        <v>27538</v>
      </c>
      <c r="G9" s="13" t="s">
        <v>229</v>
      </c>
    </row>
    <row r="10" spans="1:7" s="38" customFormat="1" ht="24">
      <c r="A10" s="13" t="s">
        <v>230</v>
      </c>
      <c r="B10" s="26" t="s">
        <v>231</v>
      </c>
      <c r="C10" s="113">
        <v>1719778</v>
      </c>
      <c r="D10" s="113">
        <v>1358392</v>
      </c>
      <c r="E10" s="113">
        <v>312941</v>
      </c>
      <c r="F10" s="113">
        <v>48445</v>
      </c>
      <c r="G10" s="13" t="s">
        <v>232</v>
      </c>
    </row>
    <row r="11" spans="1:7" s="38" customFormat="1" ht="15" customHeight="1">
      <c r="A11" s="13" t="s">
        <v>233</v>
      </c>
      <c r="B11" s="26" t="s">
        <v>234</v>
      </c>
      <c r="C11" s="113">
        <v>26956</v>
      </c>
      <c r="D11" s="113">
        <v>9863</v>
      </c>
      <c r="E11" s="113">
        <v>17093</v>
      </c>
      <c r="F11" s="114" t="s">
        <v>246</v>
      </c>
      <c r="G11" s="13" t="s">
        <v>235</v>
      </c>
    </row>
    <row r="12" spans="1:7" s="38" customFormat="1" ht="24">
      <c r="A12" s="13" t="s">
        <v>236</v>
      </c>
      <c r="B12" s="26" t="s">
        <v>237</v>
      </c>
      <c r="C12" s="113">
        <v>346794</v>
      </c>
      <c r="D12" s="113">
        <v>176549</v>
      </c>
      <c r="E12" s="113">
        <v>150578</v>
      </c>
      <c r="F12" s="113">
        <v>19667</v>
      </c>
      <c r="G12" s="13" t="s">
        <v>238</v>
      </c>
    </row>
    <row r="13" spans="1:7" s="38" customFormat="1">
      <c r="A13" s="30"/>
      <c r="B13" s="31"/>
      <c r="C13" s="115"/>
      <c r="D13" s="115"/>
      <c r="E13" s="115"/>
      <c r="F13" s="115"/>
      <c r="G13" s="30"/>
    </row>
    <row r="14" spans="1:7">
      <c r="C14" s="21"/>
      <c r="D14" s="21"/>
      <c r="E14" s="21"/>
      <c r="F14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12" orientation="landscape" useFirstPageNumber="1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2" sqref="A2:G2"/>
    </sheetView>
  </sheetViews>
  <sheetFormatPr defaultRowHeight="12.75"/>
  <cols>
    <col min="1" max="1" width="38" customWidth="1"/>
    <col min="2" max="2" width="14" customWidth="1"/>
    <col min="3" max="3" width="11.85546875" customWidth="1"/>
    <col min="4" max="4" width="11.140625" customWidth="1"/>
    <col min="5" max="5" width="11" customWidth="1"/>
    <col min="6" max="6" width="12.42578125" bestFit="1" customWidth="1"/>
    <col min="7" max="7" width="35" customWidth="1"/>
    <col min="257" max="257" width="38" customWidth="1"/>
    <col min="258" max="258" width="14" customWidth="1"/>
    <col min="259" max="259" width="11.85546875" customWidth="1"/>
    <col min="260" max="260" width="11.140625" customWidth="1"/>
    <col min="261" max="261" width="11" customWidth="1"/>
    <col min="262" max="262" width="12.42578125" bestFit="1" customWidth="1"/>
    <col min="263" max="263" width="35" customWidth="1"/>
    <col min="513" max="513" width="38" customWidth="1"/>
    <col min="514" max="514" width="14" customWidth="1"/>
    <col min="515" max="515" width="11.85546875" customWidth="1"/>
    <col min="516" max="516" width="11.140625" customWidth="1"/>
    <col min="517" max="517" width="11" customWidth="1"/>
    <col min="518" max="518" width="12.42578125" bestFit="1" customWidth="1"/>
    <col min="519" max="519" width="35" customWidth="1"/>
    <col min="769" max="769" width="38" customWidth="1"/>
    <col min="770" max="770" width="14" customWidth="1"/>
    <col min="771" max="771" width="11.85546875" customWidth="1"/>
    <col min="772" max="772" width="11.140625" customWidth="1"/>
    <col min="773" max="773" width="11" customWidth="1"/>
    <col min="774" max="774" width="12.42578125" bestFit="1" customWidth="1"/>
    <col min="775" max="775" width="35" customWidth="1"/>
    <col min="1025" max="1025" width="38" customWidth="1"/>
    <col min="1026" max="1026" width="14" customWidth="1"/>
    <col min="1027" max="1027" width="11.85546875" customWidth="1"/>
    <col min="1028" max="1028" width="11.140625" customWidth="1"/>
    <col min="1029" max="1029" width="11" customWidth="1"/>
    <col min="1030" max="1030" width="12.42578125" bestFit="1" customWidth="1"/>
    <col min="1031" max="1031" width="35" customWidth="1"/>
    <col min="1281" max="1281" width="38" customWidth="1"/>
    <col min="1282" max="1282" width="14" customWidth="1"/>
    <col min="1283" max="1283" width="11.85546875" customWidth="1"/>
    <col min="1284" max="1284" width="11.140625" customWidth="1"/>
    <col min="1285" max="1285" width="11" customWidth="1"/>
    <col min="1286" max="1286" width="12.42578125" bestFit="1" customWidth="1"/>
    <col min="1287" max="1287" width="35" customWidth="1"/>
    <col min="1537" max="1537" width="38" customWidth="1"/>
    <col min="1538" max="1538" width="14" customWidth="1"/>
    <col min="1539" max="1539" width="11.85546875" customWidth="1"/>
    <col min="1540" max="1540" width="11.140625" customWidth="1"/>
    <col min="1541" max="1541" width="11" customWidth="1"/>
    <col min="1542" max="1542" width="12.42578125" bestFit="1" customWidth="1"/>
    <col min="1543" max="1543" width="35" customWidth="1"/>
    <col min="1793" max="1793" width="38" customWidth="1"/>
    <col min="1794" max="1794" width="14" customWidth="1"/>
    <col min="1795" max="1795" width="11.85546875" customWidth="1"/>
    <col min="1796" max="1796" width="11.140625" customWidth="1"/>
    <col min="1797" max="1797" width="11" customWidth="1"/>
    <col min="1798" max="1798" width="12.42578125" bestFit="1" customWidth="1"/>
    <col min="1799" max="1799" width="35" customWidth="1"/>
    <col min="2049" max="2049" width="38" customWidth="1"/>
    <col min="2050" max="2050" width="14" customWidth="1"/>
    <col min="2051" max="2051" width="11.85546875" customWidth="1"/>
    <col min="2052" max="2052" width="11.140625" customWidth="1"/>
    <col min="2053" max="2053" width="11" customWidth="1"/>
    <col min="2054" max="2054" width="12.42578125" bestFit="1" customWidth="1"/>
    <col min="2055" max="2055" width="35" customWidth="1"/>
    <col min="2305" max="2305" width="38" customWidth="1"/>
    <col min="2306" max="2306" width="14" customWidth="1"/>
    <col min="2307" max="2307" width="11.85546875" customWidth="1"/>
    <col min="2308" max="2308" width="11.140625" customWidth="1"/>
    <col min="2309" max="2309" width="11" customWidth="1"/>
    <col min="2310" max="2310" width="12.42578125" bestFit="1" customWidth="1"/>
    <col min="2311" max="2311" width="35" customWidth="1"/>
    <col min="2561" max="2561" width="38" customWidth="1"/>
    <col min="2562" max="2562" width="14" customWidth="1"/>
    <col min="2563" max="2563" width="11.85546875" customWidth="1"/>
    <col min="2564" max="2564" width="11.140625" customWidth="1"/>
    <col min="2565" max="2565" width="11" customWidth="1"/>
    <col min="2566" max="2566" width="12.42578125" bestFit="1" customWidth="1"/>
    <col min="2567" max="2567" width="35" customWidth="1"/>
    <col min="2817" max="2817" width="38" customWidth="1"/>
    <col min="2818" max="2818" width="14" customWidth="1"/>
    <col min="2819" max="2819" width="11.85546875" customWidth="1"/>
    <col min="2820" max="2820" width="11.140625" customWidth="1"/>
    <col min="2821" max="2821" width="11" customWidth="1"/>
    <col min="2822" max="2822" width="12.42578125" bestFit="1" customWidth="1"/>
    <col min="2823" max="2823" width="35" customWidth="1"/>
    <col min="3073" max="3073" width="38" customWidth="1"/>
    <col min="3074" max="3074" width="14" customWidth="1"/>
    <col min="3075" max="3075" width="11.85546875" customWidth="1"/>
    <col min="3076" max="3076" width="11.140625" customWidth="1"/>
    <col min="3077" max="3077" width="11" customWidth="1"/>
    <col min="3078" max="3078" width="12.42578125" bestFit="1" customWidth="1"/>
    <col min="3079" max="3079" width="35" customWidth="1"/>
    <col min="3329" max="3329" width="38" customWidth="1"/>
    <col min="3330" max="3330" width="14" customWidth="1"/>
    <col min="3331" max="3331" width="11.85546875" customWidth="1"/>
    <col min="3332" max="3332" width="11.140625" customWidth="1"/>
    <col min="3333" max="3333" width="11" customWidth="1"/>
    <col min="3334" max="3334" width="12.42578125" bestFit="1" customWidth="1"/>
    <col min="3335" max="3335" width="35" customWidth="1"/>
    <col min="3585" max="3585" width="38" customWidth="1"/>
    <col min="3586" max="3586" width="14" customWidth="1"/>
    <col min="3587" max="3587" width="11.85546875" customWidth="1"/>
    <col min="3588" max="3588" width="11.140625" customWidth="1"/>
    <col min="3589" max="3589" width="11" customWidth="1"/>
    <col min="3590" max="3590" width="12.42578125" bestFit="1" customWidth="1"/>
    <col min="3591" max="3591" width="35" customWidth="1"/>
    <col min="3841" max="3841" width="38" customWidth="1"/>
    <col min="3842" max="3842" width="14" customWidth="1"/>
    <col min="3843" max="3843" width="11.85546875" customWidth="1"/>
    <col min="3844" max="3844" width="11.140625" customWidth="1"/>
    <col min="3845" max="3845" width="11" customWidth="1"/>
    <col min="3846" max="3846" width="12.42578125" bestFit="1" customWidth="1"/>
    <col min="3847" max="3847" width="35" customWidth="1"/>
    <col min="4097" max="4097" width="38" customWidth="1"/>
    <col min="4098" max="4098" width="14" customWidth="1"/>
    <col min="4099" max="4099" width="11.85546875" customWidth="1"/>
    <col min="4100" max="4100" width="11.140625" customWidth="1"/>
    <col min="4101" max="4101" width="11" customWidth="1"/>
    <col min="4102" max="4102" width="12.42578125" bestFit="1" customWidth="1"/>
    <col min="4103" max="4103" width="35" customWidth="1"/>
    <col min="4353" max="4353" width="38" customWidth="1"/>
    <col min="4354" max="4354" width="14" customWidth="1"/>
    <col min="4355" max="4355" width="11.85546875" customWidth="1"/>
    <col min="4356" max="4356" width="11.140625" customWidth="1"/>
    <col min="4357" max="4357" width="11" customWidth="1"/>
    <col min="4358" max="4358" width="12.42578125" bestFit="1" customWidth="1"/>
    <col min="4359" max="4359" width="35" customWidth="1"/>
    <col min="4609" max="4609" width="38" customWidth="1"/>
    <col min="4610" max="4610" width="14" customWidth="1"/>
    <col min="4611" max="4611" width="11.85546875" customWidth="1"/>
    <col min="4612" max="4612" width="11.140625" customWidth="1"/>
    <col min="4613" max="4613" width="11" customWidth="1"/>
    <col min="4614" max="4614" width="12.42578125" bestFit="1" customWidth="1"/>
    <col min="4615" max="4615" width="35" customWidth="1"/>
    <col min="4865" max="4865" width="38" customWidth="1"/>
    <col min="4866" max="4866" width="14" customWidth="1"/>
    <col min="4867" max="4867" width="11.85546875" customWidth="1"/>
    <col min="4868" max="4868" width="11.140625" customWidth="1"/>
    <col min="4869" max="4869" width="11" customWidth="1"/>
    <col min="4870" max="4870" width="12.42578125" bestFit="1" customWidth="1"/>
    <col min="4871" max="4871" width="35" customWidth="1"/>
    <col min="5121" max="5121" width="38" customWidth="1"/>
    <col min="5122" max="5122" width="14" customWidth="1"/>
    <col min="5123" max="5123" width="11.85546875" customWidth="1"/>
    <col min="5124" max="5124" width="11.140625" customWidth="1"/>
    <col min="5125" max="5125" width="11" customWidth="1"/>
    <col min="5126" max="5126" width="12.42578125" bestFit="1" customWidth="1"/>
    <col min="5127" max="5127" width="35" customWidth="1"/>
    <col min="5377" max="5377" width="38" customWidth="1"/>
    <col min="5378" max="5378" width="14" customWidth="1"/>
    <col min="5379" max="5379" width="11.85546875" customWidth="1"/>
    <col min="5380" max="5380" width="11.140625" customWidth="1"/>
    <col min="5381" max="5381" width="11" customWidth="1"/>
    <col min="5382" max="5382" width="12.42578125" bestFit="1" customWidth="1"/>
    <col min="5383" max="5383" width="35" customWidth="1"/>
    <col min="5633" max="5633" width="38" customWidth="1"/>
    <col min="5634" max="5634" width="14" customWidth="1"/>
    <col min="5635" max="5635" width="11.85546875" customWidth="1"/>
    <col min="5636" max="5636" width="11.140625" customWidth="1"/>
    <col min="5637" max="5637" width="11" customWidth="1"/>
    <col min="5638" max="5638" width="12.42578125" bestFit="1" customWidth="1"/>
    <col min="5639" max="5639" width="35" customWidth="1"/>
    <col min="5889" max="5889" width="38" customWidth="1"/>
    <col min="5890" max="5890" width="14" customWidth="1"/>
    <col min="5891" max="5891" width="11.85546875" customWidth="1"/>
    <col min="5892" max="5892" width="11.140625" customWidth="1"/>
    <col min="5893" max="5893" width="11" customWidth="1"/>
    <col min="5894" max="5894" width="12.42578125" bestFit="1" customWidth="1"/>
    <col min="5895" max="5895" width="35" customWidth="1"/>
    <col min="6145" max="6145" width="38" customWidth="1"/>
    <col min="6146" max="6146" width="14" customWidth="1"/>
    <col min="6147" max="6147" width="11.85546875" customWidth="1"/>
    <col min="6148" max="6148" width="11.140625" customWidth="1"/>
    <col min="6149" max="6149" width="11" customWidth="1"/>
    <col min="6150" max="6150" width="12.42578125" bestFit="1" customWidth="1"/>
    <col min="6151" max="6151" width="35" customWidth="1"/>
    <col min="6401" max="6401" width="38" customWidth="1"/>
    <col min="6402" max="6402" width="14" customWidth="1"/>
    <col min="6403" max="6403" width="11.85546875" customWidth="1"/>
    <col min="6404" max="6404" width="11.140625" customWidth="1"/>
    <col min="6405" max="6405" width="11" customWidth="1"/>
    <col min="6406" max="6406" width="12.42578125" bestFit="1" customWidth="1"/>
    <col min="6407" max="6407" width="35" customWidth="1"/>
    <col min="6657" max="6657" width="38" customWidth="1"/>
    <col min="6658" max="6658" width="14" customWidth="1"/>
    <col min="6659" max="6659" width="11.85546875" customWidth="1"/>
    <col min="6660" max="6660" width="11.140625" customWidth="1"/>
    <col min="6661" max="6661" width="11" customWidth="1"/>
    <col min="6662" max="6662" width="12.42578125" bestFit="1" customWidth="1"/>
    <col min="6663" max="6663" width="35" customWidth="1"/>
    <col min="6913" max="6913" width="38" customWidth="1"/>
    <col min="6914" max="6914" width="14" customWidth="1"/>
    <col min="6915" max="6915" width="11.85546875" customWidth="1"/>
    <col min="6916" max="6916" width="11.140625" customWidth="1"/>
    <col min="6917" max="6917" width="11" customWidth="1"/>
    <col min="6918" max="6918" width="12.42578125" bestFit="1" customWidth="1"/>
    <col min="6919" max="6919" width="35" customWidth="1"/>
    <col min="7169" max="7169" width="38" customWidth="1"/>
    <col min="7170" max="7170" width="14" customWidth="1"/>
    <col min="7171" max="7171" width="11.85546875" customWidth="1"/>
    <col min="7172" max="7172" width="11.140625" customWidth="1"/>
    <col min="7173" max="7173" width="11" customWidth="1"/>
    <col min="7174" max="7174" width="12.42578125" bestFit="1" customWidth="1"/>
    <col min="7175" max="7175" width="35" customWidth="1"/>
    <col min="7425" max="7425" width="38" customWidth="1"/>
    <col min="7426" max="7426" width="14" customWidth="1"/>
    <col min="7427" max="7427" width="11.85546875" customWidth="1"/>
    <col min="7428" max="7428" width="11.140625" customWidth="1"/>
    <col min="7429" max="7429" width="11" customWidth="1"/>
    <col min="7430" max="7430" width="12.42578125" bestFit="1" customWidth="1"/>
    <col min="7431" max="7431" width="35" customWidth="1"/>
    <col min="7681" max="7681" width="38" customWidth="1"/>
    <col min="7682" max="7682" width="14" customWidth="1"/>
    <col min="7683" max="7683" width="11.85546875" customWidth="1"/>
    <col min="7684" max="7684" width="11.140625" customWidth="1"/>
    <col min="7685" max="7685" width="11" customWidth="1"/>
    <col min="7686" max="7686" width="12.42578125" bestFit="1" customWidth="1"/>
    <col min="7687" max="7687" width="35" customWidth="1"/>
    <col min="7937" max="7937" width="38" customWidth="1"/>
    <col min="7938" max="7938" width="14" customWidth="1"/>
    <col min="7939" max="7939" width="11.85546875" customWidth="1"/>
    <col min="7940" max="7940" width="11.140625" customWidth="1"/>
    <col min="7941" max="7941" width="11" customWidth="1"/>
    <col min="7942" max="7942" width="12.42578125" bestFit="1" customWidth="1"/>
    <col min="7943" max="7943" width="35" customWidth="1"/>
    <col min="8193" max="8193" width="38" customWidth="1"/>
    <col min="8194" max="8194" width="14" customWidth="1"/>
    <col min="8195" max="8195" width="11.85546875" customWidth="1"/>
    <col min="8196" max="8196" width="11.140625" customWidth="1"/>
    <col min="8197" max="8197" width="11" customWidth="1"/>
    <col min="8198" max="8198" width="12.42578125" bestFit="1" customWidth="1"/>
    <col min="8199" max="8199" width="35" customWidth="1"/>
    <col min="8449" max="8449" width="38" customWidth="1"/>
    <col min="8450" max="8450" width="14" customWidth="1"/>
    <col min="8451" max="8451" width="11.85546875" customWidth="1"/>
    <col min="8452" max="8452" width="11.140625" customWidth="1"/>
    <col min="8453" max="8453" width="11" customWidth="1"/>
    <col min="8454" max="8454" width="12.42578125" bestFit="1" customWidth="1"/>
    <col min="8455" max="8455" width="35" customWidth="1"/>
    <col min="8705" max="8705" width="38" customWidth="1"/>
    <col min="8706" max="8706" width="14" customWidth="1"/>
    <col min="8707" max="8707" width="11.85546875" customWidth="1"/>
    <col min="8708" max="8708" width="11.140625" customWidth="1"/>
    <col min="8709" max="8709" width="11" customWidth="1"/>
    <col min="8710" max="8710" width="12.42578125" bestFit="1" customWidth="1"/>
    <col min="8711" max="8711" width="35" customWidth="1"/>
    <col min="8961" max="8961" width="38" customWidth="1"/>
    <col min="8962" max="8962" width="14" customWidth="1"/>
    <col min="8963" max="8963" width="11.85546875" customWidth="1"/>
    <col min="8964" max="8964" width="11.140625" customWidth="1"/>
    <col min="8965" max="8965" width="11" customWidth="1"/>
    <col min="8966" max="8966" width="12.42578125" bestFit="1" customWidth="1"/>
    <col min="8967" max="8967" width="35" customWidth="1"/>
    <col min="9217" max="9217" width="38" customWidth="1"/>
    <col min="9218" max="9218" width="14" customWidth="1"/>
    <col min="9219" max="9219" width="11.85546875" customWidth="1"/>
    <col min="9220" max="9220" width="11.140625" customWidth="1"/>
    <col min="9221" max="9221" width="11" customWidth="1"/>
    <col min="9222" max="9222" width="12.42578125" bestFit="1" customWidth="1"/>
    <col min="9223" max="9223" width="35" customWidth="1"/>
    <col min="9473" max="9473" width="38" customWidth="1"/>
    <col min="9474" max="9474" width="14" customWidth="1"/>
    <col min="9475" max="9475" width="11.85546875" customWidth="1"/>
    <col min="9476" max="9476" width="11.140625" customWidth="1"/>
    <col min="9477" max="9477" width="11" customWidth="1"/>
    <col min="9478" max="9478" width="12.42578125" bestFit="1" customWidth="1"/>
    <col min="9479" max="9479" width="35" customWidth="1"/>
    <col min="9729" max="9729" width="38" customWidth="1"/>
    <col min="9730" max="9730" width="14" customWidth="1"/>
    <col min="9731" max="9731" width="11.85546875" customWidth="1"/>
    <col min="9732" max="9732" width="11.140625" customWidth="1"/>
    <col min="9733" max="9733" width="11" customWidth="1"/>
    <col min="9734" max="9734" width="12.42578125" bestFit="1" customWidth="1"/>
    <col min="9735" max="9735" width="35" customWidth="1"/>
    <col min="9985" max="9985" width="38" customWidth="1"/>
    <col min="9986" max="9986" width="14" customWidth="1"/>
    <col min="9987" max="9987" width="11.85546875" customWidth="1"/>
    <col min="9988" max="9988" width="11.140625" customWidth="1"/>
    <col min="9989" max="9989" width="11" customWidth="1"/>
    <col min="9990" max="9990" width="12.42578125" bestFit="1" customWidth="1"/>
    <col min="9991" max="9991" width="35" customWidth="1"/>
    <col min="10241" max="10241" width="38" customWidth="1"/>
    <col min="10242" max="10242" width="14" customWidth="1"/>
    <col min="10243" max="10243" width="11.85546875" customWidth="1"/>
    <col min="10244" max="10244" width="11.140625" customWidth="1"/>
    <col min="10245" max="10245" width="11" customWidth="1"/>
    <col min="10246" max="10246" width="12.42578125" bestFit="1" customWidth="1"/>
    <col min="10247" max="10247" width="35" customWidth="1"/>
    <col min="10497" max="10497" width="38" customWidth="1"/>
    <col min="10498" max="10498" width="14" customWidth="1"/>
    <col min="10499" max="10499" width="11.85546875" customWidth="1"/>
    <col min="10500" max="10500" width="11.140625" customWidth="1"/>
    <col min="10501" max="10501" width="11" customWidth="1"/>
    <col min="10502" max="10502" width="12.42578125" bestFit="1" customWidth="1"/>
    <col min="10503" max="10503" width="35" customWidth="1"/>
    <col min="10753" max="10753" width="38" customWidth="1"/>
    <col min="10754" max="10754" width="14" customWidth="1"/>
    <col min="10755" max="10755" width="11.85546875" customWidth="1"/>
    <col min="10756" max="10756" width="11.140625" customWidth="1"/>
    <col min="10757" max="10757" width="11" customWidth="1"/>
    <col min="10758" max="10758" width="12.42578125" bestFit="1" customWidth="1"/>
    <col min="10759" max="10759" width="35" customWidth="1"/>
    <col min="11009" max="11009" width="38" customWidth="1"/>
    <col min="11010" max="11010" width="14" customWidth="1"/>
    <col min="11011" max="11011" width="11.85546875" customWidth="1"/>
    <col min="11012" max="11012" width="11.140625" customWidth="1"/>
    <col min="11013" max="11013" width="11" customWidth="1"/>
    <col min="11014" max="11014" width="12.42578125" bestFit="1" customWidth="1"/>
    <col min="11015" max="11015" width="35" customWidth="1"/>
    <col min="11265" max="11265" width="38" customWidth="1"/>
    <col min="11266" max="11266" width="14" customWidth="1"/>
    <col min="11267" max="11267" width="11.85546875" customWidth="1"/>
    <col min="11268" max="11268" width="11.140625" customWidth="1"/>
    <col min="11269" max="11269" width="11" customWidth="1"/>
    <col min="11270" max="11270" width="12.42578125" bestFit="1" customWidth="1"/>
    <col min="11271" max="11271" width="35" customWidth="1"/>
    <col min="11521" max="11521" width="38" customWidth="1"/>
    <col min="11522" max="11522" width="14" customWidth="1"/>
    <col min="11523" max="11523" width="11.85546875" customWidth="1"/>
    <col min="11524" max="11524" width="11.140625" customWidth="1"/>
    <col min="11525" max="11525" width="11" customWidth="1"/>
    <col min="11526" max="11526" width="12.42578125" bestFit="1" customWidth="1"/>
    <col min="11527" max="11527" width="35" customWidth="1"/>
    <col min="11777" max="11777" width="38" customWidth="1"/>
    <col min="11778" max="11778" width="14" customWidth="1"/>
    <col min="11779" max="11779" width="11.85546875" customWidth="1"/>
    <col min="11780" max="11780" width="11.140625" customWidth="1"/>
    <col min="11781" max="11781" width="11" customWidth="1"/>
    <col min="11782" max="11782" width="12.42578125" bestFit="1" customWidth="1"/>
    <col min="11783" max="11783" width="35" customWidth="1"/>
    <col min="12033" max="12033" width="38" customWidth="1"/>
    <col min="12034" max="12034" width="14" customWidth="1"/>
    <col min="12035" max="12035" width="11.85546875" customWidth="1"/>
    <col min="12036" max="12036" width="11.140625" customWidth="1"/>
    <col min="12037" max="12037" width="11" customWidth="1"/>
    <col min="12038" max="12038" width="12.42578125" bestFit="1" customWidth="1"/>
    <col min="12039" max="12039" width="35" customWidth="1"/>
    <col min="12289" max="12289" width="38" customWidth="1"/>
    <col min="12290" max="12290" width="14" customWidth="1"/>
    <col min="12291" max="12291" width="11.85546875" customWidth="1"/>
    <col min="12292" max="12292" width="11.140625" customWidth="1"/>
    <col min="12293" max="12293" width="11" customWidth="1"/>
    <col min="12294" max="12294" width="12.42578125" bestFit="1" customWidth="1"/>
    <col min="12295" max="12295" width="35" customWidth="1"/>
    <col min="12545" max="12545" width="38" customWidth="1"/>
    <col min="12546" max="12546" width="14" customWidth="1"/>
    <col min="12547" max="12547" width="11.85546875" customWidth="1"/>
    <col min="12548" max="12548" width="11.140625" customWidth="1"/>
    <col min="12549" max="12549" width="11" customWidth="1"/>
    <col min="12550" max="12550" width="12.42578125" bestFit="1" customWidth="1"/>
    <col min="12551" max="12551" width="35" customWidth="1"/>
    <col min="12801" max="12801" width="38" customWidth="1"/>
    <col min="12802" max="12802" width="14" customWidth="1"/>
    <col min="12803" max="12803" width="11.85546875" customWidth="1"/>
    <col min="12804" max="12804" width="11.140625" customWidth="1"/>
    <col min="12805" max="12805" width="11" customWidth="1"/>
    <col min="12806" max="12806" width="12.42578125" bestFit="1" customWidth="1"/>
    <col min="12807" max="12807" width="35" customWidth="1"/>
    <col min="13057" max="13057" width="38" customWidth="1"/>
    <col min="13058" max="13058" width="14" customWidth="1"/>
    <col min="13059" max="13059" width="11.85546875" customWidth="1"/>
    <col min="13060" max="13060" width="11.140625" customWidth="1"/>
    <col min="13061" max="13061" width="11" customWidth="1"/>
    <col min="13062" max="13062" width="12.42578125" bestFit="1" customWidth="1"/>
    <col min="13063" max="13063" width="35" customWidth="1"/>
    <col min="13313" max="13313" width="38" customWidth="1"/>
    <col min="13314" max="13314" width="14" customWidth="1"/>
    <col min="13315" max="13315" width="11.85546875" customWidth="1"/>
    <col min="13316" max="13316" width="11.140625" customWidth="1"/>
    <col min="13317" max="13317" width="11" customWidth="1"/>
    <col min="13318" max="13318" width="12.42578125" bestFit="1" customWidth="1"/>
    <col min="13319" max="13319" width="35" customWidth="1"/>
    <col min="13569" max="13569" width="38" customWidth="1"/>
    <col min="13570" max="13570" width="14" customWidth="1"/>
    <col min="13571" max="13571" width="11.85546875" customWidth="1"/>
    <col min="13572" max="13572" width="11.140625" customWidth="1"/>
    <col min="13573" max="13573" width="11" customWidth="1"/>
    <col min="13574" max="13574" width="12.42578125" bestFit="1" customWidth="1"/>
    <col min="13575" max="13575" width="35" customWidth="1"/>
    <col min="13825" max="13825" width="38" customWidth="1"/>
    <col min="13826" max="13826" width="14" customWidth="1"/>
    <col min="13827" max="13827" width="11.85546875" customWidth="1"/>
    <col min="13828" max="13828" width="11.140625" customWidth="1"/>
    <col min="13829" max="13829" width="11" customWidth="1"/>
    <col min="13830" max="13830" width="12.42578125" bestFit="1" customWidth="1"/>
    <col min="13831" max="13831" width="35" customWidth="1"/>
    <col min="14081" max="14081" width="38" customWidth="1"/>
    <col min="14082" max="14082" width="14" customWidth="1"/>
    <col min="14083" max="14083" width="11.85546875" customWidth="1"/>
    <col min="14084" max="14084" width="11.140625" customWidth="1"/>
    <col min="14085" max="14085" width="11" customWidth="1"/>
    <col min="14086" max="14086" width="12.42578125" bestFit="1" customWidth="1"/>
    <col min="14087" max="14087" width="35" customWidth="1"/>
    <col min="14337" max="14337" width="38" customWidth="1"/>
    <col min="14338" max="14338" width="14" customWidth="1"/>
    <col min="14339" max="14339" width="11.85546875" customWidth="1"/>
    <col min="14340" max="14340" width="11.140625" customWidth="1"/>
    <col min="14341" max="14341" width="11" customWidth="1"/>
    <col min="14342" max="14342" width="12.42578125" bestFit="1" customWidth="1"/>
    <col min="14343" max="14343" width="35" customWidth="1"/>
    <col min="14593" max="14593" width="38" customWidth="1"/>
    <col min="14594" max="14594" width="14" customWidth="1"/>
    <col min="14595" max="14595" width="11.85546875" customWidth="1"/>
    <col min="14596" max="14596" width="11.140625" customWidth="1"/>
    <col min="14597" max="14597" width="11" customWidth="1"/>
    <col min="14598" max="14598" width="12.42578125" bestFit="1" customWidth="1"/>
    <col min="14599" max="14599" width="35" customWidth="1"/>
    <col min="14849" max="14849" width="38" customWidth="1"/>
    <col min="14850" max="14850" width="14" customWidth="1"/>
    <col min="14851" max="14851" width="11.85546875" customWidth="1"/>
    <col min="14852" max="14852" width="11.140625" customWidth="1"/>
    <col min="14853" max="14853" width="11" customWidth="1"/>
    <col min="14854" max="14854" width="12.42578125" bestFit="1" customWidth="1"/>
    <col min="14855" max="14855" width="35" customWidth="1"/>
    <col min="15105" max="15105" width="38" customWidth="1"/>
    <col min="15106" max="15106" width="14" customWidth="1"/>
    <col min="15107" max="15107" width="11.85546875" customWidth="1"/>
    <col min="15108" max="15108" width="11.140625" customWidth="1"/>
    <col min="15109" max="15109" width="11" customWidth="1"/>
    <col min="15110" max="15110" width="12.42578125" bestFit="1" customWidth="1"/>
    <col min="15111" max="15111" width="35" customWidth="1"/>
    <col min="15361" max="15361" width="38" customWidth="1"/>
    <col min="15362" max="15362" width="14" customWidth="1"/>
    <col min="15363" max="15363" width="11.85546875" customWidth="1"/>
    <col min="15364" max="15364" width="11.140625" customWidth="1"/>
    <col min="15365" max="15365" width="11" customWidth="1"/>
    <col min="15366" max="15366" width="12.42578125" bestFit="1" customWidth="1"/>
    <col min="15367" max="15367" width="35" customWidth="1"/>
    <col min="15617" max="15617" width="38" customWidth="1"/>
    <col min="15618" max="15618" width="14" customWidth="1"/>
    <col min="15619" max="15619" width="11.85546875" customWidth="1"/>
    <col min="15620" max="15620" width="11.140625" customWidth="1"/>
    <col min="15621" max="15621" width="11" customWidth="1"/>
    <col min="15622" max="15622" width="12.42578125" bestFit="1" customWidth="1"/>
    <col min="15623" max="15623" width="35" customWidth="1"/>
    <col min="15873" max="15873" width="38" customWidth="1"/>
    <col min="15874" max="15874" width="14" customWidth="1"/>
    <col min="15875" max="15875" width="11.85546875" customWidth="1"/>
    <col min="15876" max="15876" width="11.140625" customWidth="1"/>
    <col min="15877" max="15877" width="11" customWidth="1"/>
    <col min="15878" max="15878" width="12.42578125" bestFit="1" customWidth="1"/>
    <col min="15879" max="15879" width="35" customWidth="1"/>
    <col min="16129" max="16129" width="38" customWidth="1"/>
    <col min="16130" max="16130" width="14" customWidth="1"/>
    <col min="16131" max="16131" width="11.85546875" customWidth="1"/>
    <col min="16132" max="16132" width="11.140625" customWidth="1"/>
    <col min="16133" max="16133" width="11" customWidth="1"/>
    <col min="16134" max="16134" width="12.42578125" bestFit="1" customWidth="1"/>
    <col min="16135" max="16135" width="35" customWidth="1"/>
  </cols>
  <sheetData>
    <row r="1" spans="1:7">
      <c r="A1" s="429" t="s">
        <v>391</v>
      </c>
      <c r="B1" s="429"/>
      <c r="C1" s="429"/>
      <c r="D1" s="429"/>
      <c r="E1" s="429"/>
      <c r="F1" s="429"/>
      <c r="G1" s="429"/>
    </row>
    <row r="2" spans="1:7">
      <c r="A2" s="429" t="s">
        <v>392</v>
      </c>
      <c r="B2" s="429"/>
      <c r="C2" s="429"/>
      <c r="D2" s="429"/>
      <c r="E2" s="429"/>
      <c r="F2" s="429"/>
      <c r="G2" s="429"/>
    </row>
    <row r="3" spans="1:7" s="111" customFormat="1" ht="12.75" customHeight="1">
      <c r="A3" s="441" t="s">
        <v>277</v>
      </c>
      <c r="B3" s="442"/>
      <c r="C3" s="442"/>
      <c r="D3" s="442"/>
      <c r="E3" s="442"/>
      <c r="F3" s="442"/>
      <c r="G3" s="441"/>
    </row>
    <row r="4" spans="1:7" ht="36.75" customHeight="1">
      <c r="A4" s="419" t="s">
        <v>212</v>
      </c>
      <c r="B4" s="452" t="s">
        <v>383</v>
      </c>
      <c r="C4" s="453" t="s">
        <v>384</v>
      </c>
      <c r="D4" s="453" t="s">
        <v>385</v>
      </c>
      <c r="E4" s="454"/>
      <c r="F4" s="455"/>
      <c r="G4" s="449"/>
    </row>
    <row r="5" spans="1:7" ht="36.75" customHeight="1">
      <c r="A5" s="420"/>
      <c r="B5" s="452"/>
      <c r="C5" s="453"/>
      <c r="D5" s="116" t="s">
        <v>386</v>
      </c>
      <c r="E5" s="116" t="s">
        <v>387</v>
      </c>
      <c r="F5" s="117" t="s">
        <v>388</v>
      </c>
      <c r="G5" s="450"/>
    </row>
    <row r="6" spans="1:7" s="46" customFormat="1" ht="27" customHeight="1">
      <c r="A6" s="6" t="s">
        <v>219</v>
      </c>
      <c r="B6" s="7">
        <v>86</v>
      </c>
      <c r="C6" s="118" t="s">
        <v>393</v>
      </c>
      <c r="D6" s="118" t="s">
        <v>394</v>
      </c>
      <c r="E6" s="118" t="s">
        <v>395</v>
      </c>
      <c r="F6" s="118" t="s">
        <v>396</v>
      </c>
      <c r="G6" s="6" t="s">
        <v>220</v>
      </c>
    </row>
    <row r="7" spans="1:7" s="48" customFormat="1" ht="17.25" customHeight="1">
      <c r="A7" s="10" t="s">
        <v>221</v>
      </c>
      <c r="B7" s="10"/>
      <c r="C7" s="47" t="s">
        <v>222</v>
      </c>
      <c r="D7" s="47" t="s">
        <v>222</v>
      </c>
      <c r="E7" s="47" t="s">
        <v>222</v>
      </c>
      <c r="F7" s="47" t="s">
        <v>222</v>
      </c>
      <c r="G7" s="10" t="s">
        <v>223</v>
      </c>
    </row>
    <row r="8" spans="1:7" s="48" customFormat="1" ht="18" customHeight="1">
      <c r="A8" s="13" t="s">
        <v>224</v>
      </c>
      <c r="B8" s="10" t="s">
        <v>225</v>
      </c>
      <c r="C8" s="114" t="s">
        <v>397</v>
      </c>
      <c r="D8" s="114" t="s">
        <v>398</v>
      </c>
      <c r="E8" s="114" t="s">
        <v>399</v>
      </c>
      <c r="F8" s="114" t="s">
        <v>246</v>
      </c>
      <c r="G8" s="13" t="s">
        <v>226</v>
      </c>
    </row>
    <row r="9" spans="1:7" s="48" customFormat="1" ht="24">
      <c r="A9" s="13" t="s">
        <v>227</v>
      </c>
      <c r="B9" s="10" t="s">
        <v>228</v>
      </c>
      <c r="C9" s="114" t="s">
        <v>400</v>
      </c>
      <c r="D9" s="114" t="s">
        <v>401</v>
      </c>
      <c r="E9" s="114" t="s">
        <v>402</v>
      </c>
      <c r="F9" s="114" t="s">
        <v>246</v>
      </c>
      <c r="G9" s="13" t="s">
        <v>229</v>
      </c>
    </row>
    <row r="10" spans="1:7" s="48" customFormat="1" ht="24">
      <c r="A10" s="13" t="s">
        <v>230</v>
      </c>
      <c r="B10" s="10" t="s">
        <v>231</v>
      </c>
      <c r="C10" s="114" t="s">
        <v>403</v>
      </c>
      <c r="D10" s="114" t="s">
        <v>246</v>
      </c>
      <c r="E10" s="114" t="s">
        <v>404</v>
      </c>
      <c r="F10" s="114" t="s">
        <v>405</v>
      </c>
      <c r="G10" s="13" t="s">
        <v>232</v>
      </c>
    </row>
    <row r="11" spans="1:7" s="48" customFormat="1" ht="16.5" customHeight="1">
      <c r="A11" s="13" t="s">
        <v>233</v>
      </c>
      <c r="B11" s="10" t="s">
        <v>234</v>
      </c>
      <c r="C11" s="114" t="s">
        <v>406</v>
      </c>
      <c r="D11" s="114" t="s">
        <v>407</v>
      </c>
      <c r="E11" s="114" t="s">
        <v>408</v>
      </c>
      <c r="F11" s="114" t="s">
        <v>409</v>
      </c>
      <c r="G11" s="13" t="s">
        <v>235</v>
      </c>
    </row>
    <row r="12" spans="1:7" s="48" customFormat="1" ht="24">
      <c r="A12" s="13" t="s">
        <v>236</v>
      </c>
      <c r="B12" s="10" t="s">
        <v>237</v>
      </c>
      <c r="C12" s="114" t="s">
        <v>410</v>
      </c>
      <c r="D12" s="114" t="s">
        <v>411</v>
      </c>
      <c r="E12" s="114" t="s">
        <v>412</v>
      </c>
      <c r="F12" s="114" t="s">
        <v>413</v>
      </c>
      <c r="G12" s="13" t="s">
        <v>238</v>
      </c>
    </row>
    <row r="13" spans="1:7" s="48" customFormat="1" ht="12">
      <c r="A13" s="13"/>
      <c r="B13" s="10"/>
      <c r="C13" s="113"/>
      <c r="D13" s="113"/>
      <c r="E13" s="113"/>
      <c r="F13" s="113"/>
      <c r="G13" s="13"/>
    </row>
    <row r="14" spans="1:7" s="48" customFormat="1" ht="12">
      <c r="A14" s="30"/>
      <c r="B14" s="18"/>
      <c r="C14" s="115"/>
      <c r="D14" s="115"/>
      <c r="E14" s="115"/>
      <c r="F14" s="115"/>
      <c r="G14" s="30"/>
    </row>
    <row r="15" spans="1:7">
      <c r="C15" s="21"/>
      <c r="D15" s="21"/>
      <c r="E15" s="21"/>
      <c r="F15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13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M82"/>
  <sheetViews>
    <sheetView tabSelected="1" view="pageBreakPreview" zoomScale="85" zoomScaleNormal="50" zoomScaleSheetLayoutView="85" workbookViewId="0">
      <pane xSplit="2" ySplit="2" topLeftCell="C30" activePane="bottomRight" state="frozen"/>
      <selection activeCell="BV14" sqref="BV14"/>
      <selection pane="topRight" activeCell="BV14" sqref="BV14"/>
      <selection pane="bottomLeft" activeCell="BV14" sqref="BV14"/>
      <selection pane="bottomRight" activeCell="R34" sqref="R34"/>
    </sheetView>
  </sheetViews>
  <sheetFormatPr defaultColWidth="9.140625" defaultRowHeight="11.25"/>
  <cols>
    <col min="1" max="1" width="12.140625" style="269" customWidth="1"/>
    <col min="2" max="2" width="39.140625" style="270" customWidth="1"/>
    <col min="3" max="3" width="14.28515625" style="274" customWidth="1"/>
    <col min="4" max="5" width="14.28515625" style="275" customWidth="1"/>
    <col min="6" max="7" width="14.28515625" style="272" customWidth="1"/>
    <col min="8" max="8" width="14.28515625" style="252" customWidth="1"/>
    <col min="9" max="9" width="14.28515625" style="273" customWidth="1"/>
    <col min="10" max="11" width="14.28515625" style="268" customWidth="1"/>
    <col min="12" max="13" width="14.28515625" style="252" customWidth="1"/>
    <col min="14" max="14" width="12.7109375" style="227" bestFit="1" customWidth="1"/>
    <col min="15" max="65" width="9.140625" style="227"/>
    <col min="66" max="16384" width="9.140625" style="228"/>
  </cols>
  <sheetData>
    <row r="1" spans="1:65" ht="36" customHeight="1">
      <c r="A1" s="375"/>
      <c r="B1" s="375"/>
      <c r="C1" s="225" t="s">
        <v>51</v>
      </c>
      <c r="D1" s="226" t="s">
        <v>53</v>
      </c>
      <c r="E1" s="226" t="s">
        <v>175</v>
      </c>
      <c r="F1" s="225" t="s">
        <v>55</v>
      </c>
      <c r="G1" s="226" t="s">
        <v>57</v>
      </c>
      <c r="H1" s="226" t="s">
        <v>59</v>
      </c>
      <c r="I1" s="225" t="s">
        <v>61</v>
      </c>
      <c r="J1" s="225" t="s">
        <v>177</v>
      </c>
      <c r="K1" s="225" t="s">
        <v>179</v>
      </c>
      <c r="L1" s="225" t="s">
        <v>63</v>
      </c>
      <c r="M1" s="376" t="s">
        <v>49</v>
      </c>
    </row>
    <row r="2" spans="1:65" s="230" customFormat="1" ht="135.75" customHeight="1">
      <c r="A2" s="375"/>
      <c r="B2" s="375"/>
      <c r="C2" s="225" t="s">
        <v>52</v>
      </c>
      <c r="D2" s="225" t="s">
        <v>54</v>
      </c>
      <c r="E2" s="225" t="s">
        <v>176</v>
      </c>
      <c r="F2" s="225" t="s">
        <v>56</v>
      </c>
      <c r="G2" s="225" t="s">
        <v>58</v>
      </c>
      <c r="H2" s="225" t="s">
        <v>60</v>
      </c>
      <c r="I2" s="225" t="s">
        <v>62</v>
      </c>
      <c r="J2" s="225" t="s">
        <v>178</v>
      </c>
      <c r="K2" s="225" t="s">
        <v>180</v>
      </c>
      <c r="L2" s="225" t="s">
        <v>64</v>
      </c>
      <c r="M2" s="376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</row>
    <row r="3" spans="1:65" s="234" customFormat="1" ht="45" customHeight="1">
      <c r="A3" s="231" t="s">
        <v>183</v>
      </c>
      <c r="B3" s="231" t="s">
        <v>184</v>
      </c>
      <c r="C3" s="231">
        <f>C4+C5</f>
        <v>302451723.61799997</v>
      </c>
      <c r="D3" s="231">
        <f>D4+D5</f>
        <v>302451723.61799997</v>
      </c>
      <c r="E3" s="231"/>
      <c r="F3" s="231">
        <f>F4+F5</f>
        <v>6204099.0600827811</v>
      </c>
      <c r="G3" s="231"/>
      <c r="H3" s="231">
        <f>H4+H5</f>
        <v>6204099.0600827811</v>
      </c>
      <c r="I3" s="231">
        <f>I4+I5</f>
        <v>46308183.367412955</v>
      </c>
      <c r="J3" s="231"/>
      <c r="K3" s="231"/>
      <c r="L3" s="231"/>
      <c r="M3" s="231">
        <f>C3+F3+I3+L3</f>
        <v>354964006.04549575</v>
      </c>
      <c r="N3" s="232"/>
      <c r="O3" s="232">
        <f>O4+O6</f>
        <v>0</v>
      </c>
      <c r="P3" s="232"/>
      <c r="Q3" s="232">
        <f>Q4+Q6</f>
        <v>0</v>
      </c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65" s="236" customFormat="1">
      <c r="A4" s="231" t="s">
        <v>118</v>
      </c>
      <c r="B4" s="231" t="s">
        <v>26</v>
      </c>
      <c r="C4" s="231">
        <v>290335861.79607832</v>
      </c>
      <c r="D4" s="231">
        <v>290335861.79607832</v>
      </c>
      <c r="E4" s="231"/>
      <c r="F4" s="231">
        <f>G4+H4</f>
        <v>6180153.0600827811</v>
      </c>
      <c r="G4" s="231"/>
      <c r="H4" s="231">
        <f>H6+H9+H12</f>
        <v>6180153.0600827811</v>
      </c>
      <c r="I4" s="231">
        <f>J4+K4</f>
        <v>46308183.367412955</v>
      </c>
      <c r="J4" s="231">
        <f>J7+J10+J13+J20</f>
        <v>46308183.367412955</v>
      </c>
      <c r="K4" s="231"/>
      <c r="L4" s="231">
        <f>L6</f>
        <v>228215</v>
      </c>
      <c r="M4" s="231">
        <f t="shared" ref="M4:M36" si="0">C4+F4+I4+L4</f>
        <v>343052413.22357404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</row>
    <row r="5" spans="1:65" s="238" customFormat="1">
      <c r="A5" s="237" t="s">
        <v>36</v>
      </c>
      <c r="B5" s="237" t="s">
        <v>122</v>
      </c>
      <c r="C5" s="237">
        <f>6168579+C21</f>
        <v>12115861.821921669</v>
      </c>
      <c r="D5" s="237">
        <f>6168579+D21</f>
        <v>12115861.821921669</v>
      </c>
      <c r="E5" s="237"/>
      <c r="F5" s="237">
        <f>G5+H5</f>
        <v>23946</v>
      </c>
      <c r="G5" s="237"/>
      <c r="H5" s="237">
        <v>23946</v>
      </c>
      <c r="I5" s="237">
        <f>J5+K5</f>
        <v>0</v>
      </c>
      <c r="J5" s="237">
        <f>J8+J11+J18+J21</f>
        <v>0</v>
      </c>
      <c r="K5" s="237">
        <f>K8+K11+K18+K21</f>
        <v>0</v>
      </c>
      <c r="L5" s="237"/>
      <c r="M5" s="231">
        <f t="shared" si="0"/>
        <v>12139807.821921669</v>
      </c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</row>
    <row r="6" spans="1:65" s="241" customFormat="1" ht="22.5">
      <c r="A6" s="239" t="s">
        <v>185</v>
      </c>
      <c r="B6" s="239" t="s">
        <v>186</v>
      </c>
      <c r="C6" s="240">
        <f>194863511.130768+6020326.183</f>
        <v>200883837.313768</v>
      </c>
      <c r="D6" s="240">
        <f>194863511.130768+6020326.183</f>
        <v>200883837.313768</v>
      </c>
      <c r="E6" s="240"/>
      <c r="F6" s="240">
        <f>909932.02936398+23946</f>
        <v>933878.02936398005</v>
      </c>
      <c r="G6" s="240"/>
      <c r="H6" s="240">
        <v>933878</v>
      </c>
      <c r="I6" s="240">
        <f>J6+K6</f>
        <v>0</v>
      </c>
      <c r="J6" s="240"/>
      <c r="K6" s="240"/>
      <c r="L6" s="240">
        <v>228215</v>
      </c>
      <c r="M6" s="231">
        <f t="shared" si="0"/>
        <v>202045930.34313199</v>
      </c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</row>
    <row r="7" spans="1:65" s="241" customFormat="1" ht="47.25" customHeight="1">
      <c r="A7" s="239" t="s">
        <v>27</v>
      </c>
      <c r="B7" s="239" t="s">
        <v>28</v>
      </c>
      <c r="C7" s="240"/>
      <c r="D7" s="240"/>
      <c r="E7" s="240"/>
      <c r="F7" s="240"/>
      <c r="G7" s="240"/>
      <c r="H7" s="240"/>
      <c r="I7" s="240">
        <f t="shared" ref="I7:I12" si="1">J7+K7</f>
        <v>20555619.406290535</v>
      </c>
      <c r="J7" s="240">
        <f>ОУ!B5+'HP-HC_sha'!AJ21</f>
        <v>20555619.406290535</v>
      </c>
      <c r="K7" s="240"/>
      <c r="L7" s="240"/>
      <c r="M7" s="231">
        <v>202045930.34313199</v>
      </c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</row>
    <row r="8" spans="1:65" s="241" customFormat="1" ht="47.25" customHeight="1">
      <c r="A8" s="239" t="s">
        <v>37</v>
      </c>
      <c r="B8" s="239" t="s">
        <v>448</v>
      </c>
      <c r="C8" s="240"/>
      <c r="D8" s="240"/>
      <c r="E8" s="240"/>
      <c r="F8" s="240"/>
      <c r="G8" s="240"/>
      <c r="H8" s="240"/>
      <c r="I8" s="240">
        <f t="shared" si="1"/>
        <v>0</v>
      </c>
      <c r="J8" s="240"/>
      <c r="K8" s="240"/>
      <c r="L8" s="240"/>
      <c r="M8" s="231">
        <v>5418057</v>
      </c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</row>
    <row r="9" spans="1:65" s="238" customFormat="1" ht="22.5">
      <c r="A9" s="242" t="s">
        <v>187</v>
      </c>
      <c r="B9" s="239" t="s">
        <v>188</v>
      </c>
      <c r="C9" s="240">
        <f>9670789.1693106+148253</f>
        <v>9819042.1693105996</v>
      </c>
      <c r="D9" s="240">
        <f>9670789.1693106+148253</f>
        <v>9819042.1693105996</v>
      </c>
      <c r="E9" s="240"/>
      <c r="F9" s="240">
        <v>209352.78269577294</v>
      </c>
      <c r="G9" s="240"/>
      <c r="H9" s="240">
        <v>209352.78269577294</v>
      </c>
      <c r="I9" s="240">
        <f t="shared" si="1"/>
        <v>0</v>
      </c>
      <c r="J9" s="240"/>
      <c r="K9" s="240"/>
      <c r="L9" s="240"/>
      <c r="M9" s="231">
        <f t="shared" si="0"/>
        <v>10028394.952006372</v>
      </c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</row>
    <row r="10" spans="1:65" s="238" customFormat="1" ht="38.25" customHeight="1">
      <c r="A10" s="242" t="s">
        <v>29</v>
      </c>
      <c r="B10" s="239" t="s">
        <v>30</v>
      </c>
      <c r="C10" s="240"/>
      <c r="D10" s="240"/>
      <c r="E10" s="240"/>
      <c r="F10" s="240"/>
      <c r="G10" s="240"/>
      <c r="H10" s="240"/>
      <c r="I10" s="240">
        <f t="shared" si="1"/>
        <v>0</v>
      </c>
      <c r="J10" s="240"/>
      <c r="K10" s="240"/>
      <c r="L10" s="240"/>
      <c r="M10" s="231">
        <f t="shared" si="0"/>
        <v>0</v>
      </c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</row>
    <row r="11" spans="1:65" s="238" customFormat="1" ht="38.25" customHeight="1">
      <c r="A11" s="242" t="s">
        <v>447</v>
      </c>
      <c r="B11" s="239" t="s">
        <v>449</v>
      </c>
      <c r="C11" s="240"/>
      <c r="D11" s="240"/>
      <c r="E11" s="240"/>
      <c r="F11" s="240"/>
      <c r="G11" s="240"/>
      <c r="H11" s="240"/>
      <c r="I11" s="240">
        <f t="shared" si="1"/>
        <v>0</v>
      </c>
      <c r="J11" s="240"/>
      <c r="K11" s="240"/>
      <c r="L11" s="240"/>
      <c r="M11" s="231">
        <f t="shared" si="0"/>
        <v>0</v>
      </c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</row>
    <row r="12" spans="1:65" s="238" customFormat="1" ht="22.5">
      <c r="A12" s="242" t="s">
        <v>189</v>
      </c>
      <c r="B12" s="239" t="s">
        <v>190</v>
      </c>
      <c r="C12" s="240">
        <v>85801561.496000007</v>
      </c>
      <c r="D12" s="240">
        <v>85801561.496000007</v>
      </c>
      <c r="E12" s="240"/>
      <c r="F12" s="240">
        <f>F14+F15+F16+F17+F18</f>
        <v>4095378.2915584869</v>
      </c>
      <c r="G12" s="240"/>
      <c r="H12" s="240">
        <f>H14+H15+H16+H17+H18</f>
        <v>5036922.2773870081</v>
      </c>
      <c r="I12" s="240">
        <f t="shared" si="1"/>
        <v>0</v>
      </c>
      <c r="J12" s="240"/>
      <c r="K12" s="240"/>
      <c r="L12" s="240"/>
      <c r="M12" s="231">
        <f t="shared" si="0"/>
        <v>89896939.787558496</v>
      </c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</row>
    <row r="13" spans="1:65" s="238" customFormat="1">
      <c r="A13" s="242" t="s">
        <v>450</v>
      </c>
      <c r="B13" s="239" t="s">
        <v>451</v>
      </c>
      <c r="C13" s="240">
        <f>C14</f>
        <v>85801561.496000007</v>
      </c>
      <c r="D13" s="240"/>
      <c r="E13" s="240"/>
      <c r="F13" s="240">
        <f>SUM(F14:F18)</f>
        <v>4095378.2915584869</v>
      </c>
      <c r="G13" s="240"/>
      <c r="H13" s="240">
        <f>SUM(H15:H17)</f>
        <v>4774889.2193070054</v>
      </c>
      <c r="I13" s="240">
        <f>J13+K13</f>
        <v>25752563.96112242</v>
      </c>
      <c r="J13" s="240">
        <f>J14+J15+J16+J17</f>
        <v>25752563.96112242</v>
      </c>
      <c r="K13" s="240">
        <f>K14+K15+K16+K17</f>
        <v>0</v>
      </c>
      <c r="L13" s="240"/>
      <c r="M13" s="231">
        <f t="shared" si="0"/>
        <v>115649503.74868092</v>
      </c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</row>
    <row r="14" spans="1:65" s="241" customFormat="1" ht="22.5">
      <c r="A14" s="243" t="s">
        <v>31</v>
      </c>
      <c r="B14" s="244" t="s">
        <v>32</v>
      </c>
      <c r="C14" s="245">
        <v>85801561.496000007</v>
      </c>
      <c r="D14" s="245">
        <v>85801561.496000007</v>
      </c>
      <c r="E14" s="245"/>
      <c r="F14" s="245">
        <v>262033.05808000339</v>
      </c>
      <c r="G14" s="245"/>
      <c r="H14" s="245">
        <v>262033.05808000339</v>
      </c>
      <c r="I14" s="245">
        <f t="shared" ref="I14:I17" si="2">J14+K14</f>
        <v>9108583</v>
      </c>
      <c r="J14" s="245">
        <f>ОУ!B6</f>
        <v>9108583</v>
      </c>
      <c r="K14" s="245"/>
      <c r="L14" s="245"/>
      <c r="M14" s="231">
        <f t="shared" si="0"/>
        <v>95172177.554080009</v>
      </c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</row>
    <row r="15" spans="1:65" s="238" customFormat="1" ht="40.5" customHeight="1">
      <c r="A15" s="243" t="s">
        <v>33</v>
      </c>
      <c r="B15" s="244" t="s">
        <v>34</v>
      </c>
      <c r="C15" s="245"/>
      <c r="D15" s="245"/>
      <c r="E15" s="245"/>
      <c r="F15" s="245">
        <v>3586363.682651117</v>
      </c>
      <c r="G15" s="245"/>
      <c r="H15" s="245">
        <v>3586363.682651117</v>
      </c>
      <c r="I15" s="245">
        <f t="shared" si="2"/>
        <v>6226048</v>
      </c>
      <c r="J15" s="245">
        <f>ОУ!B8</f>
        <v>6226048</v>
      </c>
      <c r="K15" s="245"/>
      <c r="L15" s="245"/>
      <c r="M15" s="231">
        <f t="shared" si="0"/>
        <v>9812411.6826511174</v>
      </c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</row>
    <row r="16" spans="1:65" s="238" customFormat="1">
      <c r="A16" s="243" t="s">
        <v>35</v>
      </c>
      <c r="B16" s="244" t="s">
        <v>121</v>
      </c>
      <c r="C16" s="245"/>
      <c r="D16" s="245"/>
      <c r="E16" s="245"/>
      <c r="F16" s="245">
        <v>146410.1160029262</v>
      </c>
      <c r="G16" s="245"/>
      <c r="H16" s="245">
        <v>1019397.536655888</v>
      </c>
      <c r="I16" s="245">
        <f t="shared" si="2"/>
        <v>3347519</v>
      </c>
      <c r="J16" s="245">
        <f>ОУ!B7</f>
        <v>3347519</v>
      </c>
      <c r="K16" s="245"/>
      <c r="L16" s="245"/>
      <c r="M16" s="231">
        <f t="shared" si="0"/>
        <v>3493929.1160029261</v>
      </c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</row>
    <row r="17" spans="1:65" s="238" customFormat="1" ht="22.5">
      <c r="A17" s="243" t="s">
        <v>191</v>
      </c>
      <c r="B17" s="244" t="s">
        <v>192</v>
      </c>
      <c r="C17" s="245"/>
      <c r="D17" s="245"/>
      <c r="E17" s="245"/>
      <c r="F17" s="245">
        <v>100571.43482443996</v>
      </c>
      <c r="G17" s="245"/>
      <c r="H17" s="245">
        <v>169128</v>
      </c>
      <c r="I17" s="245">
        <f t="shared" si="2"/>
        <v>7070413.9611224197</v>
      </c>
      <c r="J17" s="245">
        <f>3479240.64313808+3591173.31798434</f>
        <v>7070413.9611224197</v>
      </c>
      <c r="K17" s="245"/>
      <c r="L17" s="245"/>
      <c r="M17" s="231">
        <f t="shared" si="0"/>
        <v>7170985.3959468594</v>
      </c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</row>
    <row r="18" spans="1:65" s="238" customFormat="1">
      <c r="A18" s="243" t="s">
        <v>193</v>
      </c>
      <c r="B18" s="244" t="s">
        <v>194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31">
        <f t="shared" si="0"/>
        <v>0</v>
      </c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</row>
    <row r="19" spans="1:65" s="238" customFormat="1">
      <c r="A19" s="243" t="s">
        <v>195</v>
      </c>
      <c r="B19" s="244" t="s">
        <v>196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31">
        <f t="shared" si="0"/>
        <v>0</v>
      </c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</row>
    <row r="20" spans="1:65" s="238" customFormat="1">
      <c r="A20" s="243" t="s">
        <v>197</v>
      </c>
      <c r="B20" s="244" t="s">
        <v>198</v>
      </c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31">
        <f t="shared" si="0"/>
        <v>0</v>
      </c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</row>
    <row r="21" spans="1:65" s="238" customFormat="1">
      <c r="A21" s="243" t="s">
        <v>199</v>
      </c>
      <c r="B21" s="244" t="s">
        <v>200</v>
      </c>
      <c r="C21" s="240">
        <f>5242930.82192167+704352</f>
        <v>5947282.8219216699</v>
      </c>
      <c r="D21" s="240">
        <f>5242930.82192167+704352</f>
        <v>5947282.8219216699</v>
      </c>
      <c r="E21" s="245"/>
      <c r="F21" s="240">
        <v>774468.46409024508</v>
      </c>
      <c r="G21" s="245"/>
      <c r="H21" s="240">
        <v>774468.46409024508</v>
      </c>
      <c r="I21" s="245"/>
      <c r="J21" s="245"/>
      <c r="K21" s="245"/>
      <c r="L21" s="245"/>
      <c r="M21" s="231">
        <f t="shared" si="0"/>
        <v>6721751.2860119147</v>
      </c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5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</row>
    <row r="22" spans="1:65" s="241" customFormat="1">
      <c r="A22" s="237" t="s">
        <v>40</v>
      </c>
      <c r="B22" s="237" t="s">
        <v>145</v>
      </c>
      <c r="C22" s="237">
        <v>334542.83799999999</v>
      </c>
      <c r="D22" s="237">
        <v>334542.83799999999</v>
      </c>
      <c r="E22" s="237"/>
      <c r="F22" s="237">
        <v>667739.59448063525</v>
      </c>
      <c r="G22" s="237"/>
      <c r="H22" s="237">
        <v>667739.59448063525</v>
      </c>
      <c r="I22" s="237">
        <f>J22+K22</f>
        <v>272492</v>
      </c>
      <c r="J22" s="237">
        <f>ОУ!B11+ОУ!B12+ОУ!B13+ОУ!B16</f>
        <v>272492</v>
      </c>
      <c r="K22" s="237"/>
      <c r="L22" s="237"/>
      <c r="M22" s="231">
        <f t="shared" si="0"/>
        <v>1274774.4324806351</v>
      </c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</row>
    <row r="23" spans="1:65" s="241" customFormat="1">
      <c r="A23" s="237" t="s">
        <v>124</v>
      </c>
      <c r="B23" s="237" t="s">
        <v>41</v>
      </c>
      <c r="C23" s="237">
        <v>22702511.186000001</v>
      </c>
      <c r="D23" s="237">
        <v>22702511.186000001</v>
      </c>
      <c r="E23" s="237"/>
      <c r="F23" s="237">
        <v>818254.66700700787</v>
      </c>
      <c r="G23" s="237"/>
      <c r="H23" s="237">
        <v>818254.66700700787</v>
      </c>
      <c r="I23" s="237">
        <f>J23+K23</f>
        <v>9593186</v>
      </c>
      <c r="J23" s="237">
        <f>ОУ!B9</f>
        <v>9593186</v>
      </c>
      <c r="K23" s="237"/>
      <c r="L23" s="237"/>
      <c r="M23" s="231">
        <f t="shared" si="0"/>
        <v>33113951.853007007</v>
      </c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</row>
    <row r="24" spans="1:65" s="247" customFormat="1">
      <c r="A24" s="242" t="s">
        <v>42</v>
      </c>
      <c r="B24" s="239" t="s">
        <v>144</v>
      </c>
      <c r="C24" s="240"/>
      <c r="D24" s="240"/>
      <c r="E24" s="240"/>
      <c r="F24" s="240">
        <v>132042.7681708633</v>
      </c>
      <c r="G24" s="240"/>
      <c r="H24" s="240">
        <v>132042.7681708633</v>
      </c>
      <c r="I24" s="240">
        <f t="shared" ref="I24:I26" si="3">J24+K24</f>
        <v>0</v>
      </c>
      <c r="J24" s="240"/>
      <c r="K24" s="240"/>
      <c r="L24" s="240"/>
      <c r="M24" s="231">
        <f t="shared" si="0"/>
        <v>132042.7681708633</v>
      </c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</row>
    <row r="25" spans="1:65" s="247" customFormat="1">
      <c r="A25" s="242" t="s">
        <v>43</v>
      </c>
      <c r="B25" s="239" t="s">
        <v>44</v>
      </c>
      <c r="C25" s="240">
        <v>784798.97499999986</v>
      </c>
      <c r="D25" s="240">
        <v>784798.97499999986</v>
      </c>
      <c r="E25" s="240"/>
      <c r="F25" s="240">
        <v>167619.05804073322</v>
      </c>
      <c r="G25" s="240"/>
      <c r="H25" s="240">
        <v>167619.05804073322</v>
      </c>
      <c r="I25" s="240">
        <f t="shared" si="3"/>
        <v>0</v>
      </c>
      <c r="J25" s="240"/>
      <c r="K25" s="240"/>
      <c r="L25" s="240"/>
      <c r="M25" s="231">
        <f t="shared" si="0"/>
        <v>952418.03304073308</v>
      </c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5"/>
      <c r="AM25" s="235"/>
      <c r="AN25" s="235"/>
      <c r="AO25" s="235"/>
      <c r="AP25" s="235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</row>
    <row r="26" spans="1:65" s="247" customFormat="1">
      <c r="A26" s="242" t="s">
        <v>45</v>
      </c>
      <c r="B26" s="239" t="s">
        <v>125</v>
      </c>
      <c r="C26" s="240">
        <f>17718288.211+606875+3592549</f>
        <v>21917712.210999999</v>
      </c>
      <c r="D26" s="240">
        <v>17718288.210999999</v>
      </c>
      <c r="E26" s="240"/>
      <c r="F26" s="240">
        <f>255191.463874259+263401.376921152</f>
        <v>518592.84079541103</v>
      </c>
      <c r="G26" s="240"/>
      <c r="H26" s="240">
        <f>255191.463874259+263401.376921152</f>
        <v>518592.84079541103</v>
      </c>
      <c r="I26" s="240">
        <f t="shared" si="3"/>
        <v>0</v>
      </c>
      <c r="J26" s="240"/>
      <c r="K26" s="240"/>
      <c r="L26" s="240"/>
      <c r="M26" s="231">
        <f t="shared" si="0"/>
        <v>22436305.051795412</v>
      </c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</row>
    <row r="27" spans="1:65" s="238" customFormat="1">
      <c r="A27" s="237" t="s">
        <v>126</v>
      </c>
      <c r="B27" s="237" t="s">
        <v>127</v>
      </c>
      <c r="C27" s="237">
        <v>30340185.899999999</v>
      </c>
      <c r="D27" s="237">
        <v>30340185.899999999</v>
      </c>
      <c r="E27" s="237"/>
      <c r="F27" s="237">
        <v>11728544.946907304</v>
      </c>
      <c r="G27" s="237"/>
      <c r="H27" s="237">
        <v>11728544.946907304</v>
      </c>
      <c r="I27" s="237">
        <f>J27+K27</f>
        <v>108694400</v>
      </c>
      <c r="J27" s="237">
        <f>J28+J29</f>
        <v>108694400</v>
      </c>
      <c r="K27" s="237"/>
      <c r="L27" s="237"/>
      <c r="M27" s="231">
        <f t="shared" si="0"/>
        <v>150763130.84690732</v>
      </c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</row>
    <row r="28" spans="1:65" s="238" customFormat="1" ht="22.5">
      <c r="A28" s="242" t="s">
        <v>128</v>
      </c>
      <c r="B28" s="239" t="s">
        <v>129</v>
      </c>
      <c r="C28" s="240">
        <v>28292034.199999999</v>
      </c>
      <c r="D28" s="240">
        <v>28292034.199999999</v>
      </c>
      <c r="E28" s="240"/>
      <c r="F28" s="240">
        <v>10950655.685714187</v>
      </c>
      <c r="G28" s="240"/>
      <c r="H28" s="240">
        <v>10950655.685714187</v>
      </c>
      <c r="I28" s="240">
        <f t="shared" ref="I28:I29" si="4">J28+K28</f>
        <v>87690200</v>
      </c>
      <c r="J28" s="240">
        <f>'Розница ЛС'!H26*1000</f>
        <v>87690200</v>
      </c>
      <c r="K28" s="240"/>
      <c r="L28" s="240"/>
      <c r="M28" s="231">
        <f t="shared" si="0"/>
        <v>126932889.88571419</v>
      </c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5"/>
      <c r="AM28" s="235"/>
      <c r="AN28" s="235"/>
      <c r="AO28" s="235"/>
      <c r="AP28" s="235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</row>
    <row r="29" spans="1:65" s="238" customFormat="1" ht="22.5">
      <c r="A29" s="242" t="s">
        <v>130</v>
      </c>
      <c r="B29" s="239" t="s">
        <v>131</v>
      </c>
      <c r="C29" s="240">
        <v>1393862.5</v>
      </c>
      <c r="D29" s="240">
        <v>1393862.5</v>
      </c>
      <c r="E29" s="240"/>
      <c r="F29" s="240">
        <f>587692.942273428+190196.318919689</f>
        <v>777889.26119311689</v>
      </c>
      <c r="G29" s="240"/>
      <c r="H29" s="240">
        <f>587692.942273428+190196.318919689</f>
        <v>777889.26119311689</v>
      </c>
      <c r="I29" s="240">
        <f t="shared" si="4"/>
        <v>21004200</v>
      </c>
      <c r="J29" s="240">
        <f>'Розница ЛС'!H27*1000</f>
        <v>21004200</v>
      </c>
      <c r="K29" s="240"/>
      <c r="L29" s="240"/>
      <c r="M29" s="231">
        <f t="shared" si="0"/>
        <v>23175951.761193119</v>
      </c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</row>
    <row r="30" spans="1:65" s="241" customFormat="1">
      <c r="A30" s="237" t="s">
        <v>132</v>
      </c>
      <c r="B30" s="237" t="s">
        <v>133</v>
      </c>
      <c r="C30" s="237">
        <v>6000</v>
      </c>
      <c r="D30" s="237">
        <v>6000</v>
      </c>
      <c r="E30" s="237"/>
      <c r="F30" s="237"/>
      <c r="G30" s="237"/>
      <c r="H30" s="237"/>
      <c r="I30" s="237"/>
      <c r="J30" s="237"/>
      <c r="K30" s="237"/>
      <c r="L30" s="237">
        <f>L32</f>
        <v>3112988</v>
      </c>
      <c r="M30" s="231">
        <f>C30+F30+I30+L30</f>
        <v>3118988</v>
      </c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</row>
    <row r="31" spans="1:65" s="238" customFormat="1" ht="22.5">
      <c r="A31" s="242" t="s">
        <v>46</v>
      </c>
      <c r="B31" s="239" t="s">
        <v>134</v>
      </c>
      <c r="C31" s="248">
        <v>6000</v>
      </c>
      <c r="D31" s="248">
        <v>6000</v>
      </c>
      <c r="E31" s="248"/>
      <c r="F31" s="248"/>
      <c r="G31" s="248"/>
      <c r="H31" s="248"/>
      <c r="I31" s="248"/>
      <c r="J31" s="248"/>
      <c r="K31" s="248"/>
      <c r="L31" s="248"/>
      <c r="M31" s="231">
        <f t="shared" si="0"/>
        <v>6000</v>
      </c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5"/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</row>
    <row r="32" spans="1:65" s="241" customFormat="1">
      <c r="A32" s="242" t="s">
        <v>47</v>
      </c>
      <c r="B32" s="239" t="s">
        <v>135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>
        <v>3112988</v>
      </c>
      <c r="M32" s="231">
        <f t="shared" si="0"/>
        <v>3112988</v>
      </c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</row>
    <row r="33" spans="1:65" s="236" customFormat="1">
      <c r="A33" s="249" t="s">
        <v>136</v>
      </c>
      <c r="B33" s="249" t="s">
        <v>137</v>
      </c>
      <c r="C33" s="249">
        <f>C34+C35</f>
        <v>11005812.4</v>
      </c>
      <c r="D33" s="249">
        <f>D34+D35</f>
        <v>11005812.4</v>
      </c>
      <c r="E33" s="249"/>
      <c r="F33" s="249">
        <v>2909514</v>
      </c>
      <c r="G33" s="249"/>
      <c r="H33" s="249">
        <v>2909514</v>
      </c>
      <c r="I33" s="249"/>
      <c r="J33" s="249"/>
      <c r="K33" s="249"/>
      <c r="L33" s="249">
        <f>L34+L35</f>
        <v>2099343</v>
      </c>
      <c r="M33" s="231">
        <f t="shared" si="0"/>
        <v>16014669.4</v>
      </c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</row>
    <row r="34" spans="1:65" s="238" customFormat="1" ht="22.5">
      <c r="A34" s="242" t="s">
        <v>138</v>
      </c>
      <c r="B34" s="239" t="s">
        <v>137</v>
      </c>
      <c r="C34" s="240">
        <v>6512569.4000000004</v>
      </c>
      <c r="D34" s="240">
        <v>6512569.4000000004</v>
      </c>
      <c r="E34" s="240"/>
      <c r="F34" s="240">
        <v>2909514</v>
      </c>
      <c r="G34" s="240"/>
      <c r="H34" s="240">
        <v>2909514</v>
      </c>
      <c r="I34" s="240"/>
      <c r="J34" s="240"/>
      <c r="K34" s="240"/>
      <c r="L34" s="240">
        <v>70001</v>
      </c>
      <c r="M34" s="231">
        <f t="shared" si="0"/>
        <v>9492084.4000000004</v>
      </c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  <c r="AI34" s="235"/>
      <c r="AJ34" s="235"/>
      <c r="AK34" s="235"/>
      <c r="AL34" s="235"/>
      <c r="AM34" s="235"/>
      <c r="AN34" s="235"/>
      <c r="AO34" s="235"/>
      <c r="AP34" s="235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</row>
    <row r="35" spans="1:65" s="236" customFormat="1" ht="22.5">
      <c r="A35" s="242" t="s">
        <v>48</v>
      </c>
      <c r="B35" s="239" t="s">
        <v>146</v>
      </c>
      <c r="C35" s="240">
        <v>4493243</v>
      </c>
      <c r="D35" s="240">
        <v>4493243</v>
      </c>
      <c r="E35" s="240"/>
      <c r="F35" s="240"/>
      <c r="G35" s="250"/>
      <c r="H35" s="240"/>
      <c r="I35" s="240"/>
      <c r="J35" s="240"/>
      <c r="K35" s="240"/>
      <c r="L35" s="240">
        <v>2029342</v>
      </c>
      <c r="M35" s="231">
        <f t="shared" si="0"/>
        <v>6522585</v>
      </c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</row>
    <row r="36" spans="1:65" s="252" customFormat="1">
      <c r="A36" s="251" t="s">
        <v>201</v>
      </c>
      <c r="B36" s="251" t="s">
        <v>202</v>
      </c>
      <c r="C36" s="251">
        <v>35436368</v>
      </c>
      <c r="D36" s="251">
        <v>35436368</v>
      </c>
      <c r="E36" s="251"/>
      <c r="F36" s="251"/>
      <c r="G36" s="251"/>
      <c r="H36" s="251"/>
      <c r="I36" s="251"/>
      <c r="J36" s="251"/>
      <c r="K36" s="251"/>
      <c r="L36" s="251"/>
      <c r="M36" s="231">
        <f t="shared" si="0"/>
        <v>35436368</v>
      </c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</row>
    <row r="37" spans="1:65" s="255" customFormat="1">
      <c r="A37" s="377" t="s">
        <v>49</v>
      </c>
      <c r="B37" s="378"/>
      <c r="C37" s="253">
        <f>C4+C5+C22+C23+C27+C30+C33+C36</f>
        <v>402277143.94199991</v>
      </c>
      <c r="D37" s="253">
        <f t="shared" ref="D37:L37" si="5">D4+D5+D22+D23+D27+D30+D33+D36</f>
        <v>402277143.94199991</v>
      </c>
      <c r="E37" s="253">
        <f t="shared" si="5"/>
        <v>0</v>
      </c>
      <c r="F37" s="253">
        <f>F4+F5+F22+F23+F27+F30+F33+F36</f>
        <v>22328152.26847773</v>
      </c>
      <c r="G37" s="253">
        <f t="shared" si="5"/>
        <v>0</v>
      </c>
      <c r="H37" s="253">
        <f t="shared" si="5"/>
        <v>22328152.26847773</v>
      </c>
      <c r="I37" s="253">
        <f t="shared" si="5"/>
        <v>164868261.36741295</v>
      </c>
      <c r="J37" s="253">
        <f t="shared" si="5"/>
        <v>164868261.36741295</v>
      </c>
      <c r="K37" s="253">
        <f t="shared" si="5"/>
        <v>0</v>
      </c>
      <c r="L37" s="253">
        <f t="shared" si="5"/>
        <v>5440546</v>
      </c>
      <c r="M37" s="253">
        <f>C37+F37+I37+L37</f>
        <v>594914103.57789063</v>
      </c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F37" s="254"/>
      <c r="BG37" s="254"/>
      <c r="BH37" s="254"/>
      <c r="BI37" s="254"/>
      <c r="BJ37" s="254"/>
      <c r="BK37" s="254"/>
      <c r="BL37" s="254"/>
      <c r="BM37" s="254"/>
    </row>
    <row r="38" spans="1:65" s="259" customFormat="1">
      <c r="A38" s="256"/>
      <c r="B38" s="257"/>
      <c r="C38" s="258"/>
      <c r="D38" s="258"/>
      <c r="E38" s="258"/>
      <c r="F38" s="258"/>
      <c r="G38" s="258"/>
      <c r="I38" s="260"/>
      <c r="J38" s="261"/>
      <c r="K38" s="261"/>
      <c r="M38" s="262">
        <f>'FS-HF_sha'!R16-'HF-HC _sha'!M37</f>
        <v>8.9522123336791992E-2</v>
      </c>
    </row>
    <row r="39" spans="1:65" s="259" customFormat="1">
      <c r="A39" s="256"/>
      <c r="B39" s="257"/>
      <c r="C39" s="258"/>
      <c r="D39" s="258"/>
      <c r="E39" s="258"/>
      <c r="F39" s="258"/>
      <c r="G39" s="258"/>
      <c r="I39" s="260"/>
      <c r="J39" s="261"/>
      <c r="K39" s="261"/>
      <c r="M39" s="263"/>
    </row>
    <row r="40" spans="1:65" s="259" customFormat="1">
      <c r="A40" s="256"/>
      <c r="B40" s="257"/>
      <c r="C40" s="258"/>
      <c r="D40" s="258"/>
      <c r="E40" s="258"/>
      <c r="F40" s="258"/>
      <c r="G40" s="258"/>
      <c r="I40" s="260"/>
      <c r="J40" s="261"/>
      <c r="K40" s="261"/>
    </row>
    <row r="41" spans="1:65" s="259" customFormat="1">
      <c r="A41" s="256"/>
      <c r="B41" s="257"/>
      <c r="C41" s="258"/>
      <c r="D41" s="258"/>
      <c r="E41" s="258"/>
      <c r="F41" s="258"/>
      <c r="G41" s="258"/>
      <c r="I41" s="260"/>
      <c r="J41" s="261"/>
      <c r="K41" s="261"/>
    </row>
    <row r="42" spans="1:65" s="259" customFormat="1">
      <c r="A42" s="256"/>
      <c r="B42" s="257"/>
      <c r="C42" s="258"/>
      <c r="D42" s="258"/>
      <c r="E42" s="258"/>
      <c r="F42" s="258"/>
      <c r="G42" s="258"/>
      <c r="I42" s="260"/>
      <c r="J42" s="261"/>
      <c r="K42" s="261"/>
    </row>
    <row r="43" spans="1:65" s="259" customFormat="1">
      <c r="A43" s="256"/>
      <c r="B43" s="257"/>
      <c r="C43" s="258"/>
      <c r="D43" s="258"/>
      <c r="E43" s="258"/>
      <c r="F43" s="258"/>
      <c r="G43" s="258"/>
      <c r="I43" s="260"/>
      <c r="J43" s="261"/>
      <c r="K43" s="261"/>
    </row>
    <row r="44" spans="1:65" s="259" customFormat="1">
      <c r="A44" s="256"/>
      <c r="B44" s="257"/>
      <c r="C44" s="258"/>
      <c r="D44" s="258"/>
      <c r="E44" s="258"/>
      <c r="F44" s="258"/>
      <c r="G44" s="258"/>
      <c r="I44" s="260"/>
      <c r="J44" s="261"/>
      <c r="K44" s="261"/>
    </row>
    <row r="45" spans="1:65" s="259" customFormat="1">
      <c r="A45" s="256"/>
      <c r="B45" s="257"/>
      <c r="C45" s="258"/>
      <c r="D45" s="258"/>
      <c r="E45" s="258"/>
      <c r="F45" s="258"/>
      <c r="G45" s="258"/>
      <c r="I45" s="260"/>
      <c r="J45" s="261"/>
      <c r="K45" s="261"/>
    </row>
    <row r="46" spans="1:65" s="259" customFormat="1">
      <c r="A46" s="256"/>
      <c r="B46" s="257"/>
      <c r="C46" s="258"/>
      <c r="D46" s="258"/>
      <c r="E46" s="258"/>
      <c r="F46" s="258"/>
      <c r="G46" s="258"/>
      <c r="I46" s="260"/>
      <c r="J46" s="261"/>
      <c r="K46" s="261"/>
    </row>
    <row r="47" spans="1:65" s="259" customFormat="1">
      <c r="A47" s="256"/>
      <c r="B47" s="257"/>
      <c r="C47" s="258"/>
      <c r="D47" s="258"/>
      <c r="E47" s="258"/>
      <c r="F47" s="258"/>
      <c r="G47" s="258"/>
      <c r="I47" s="260"/>
      <c r="J47" s="261"/>
      <c r="K47" s="261"/>
    </row>
    <row r="48" spans="1:65" s="259" customFormat="1">
      <c r="A48" s="256"/>
      <c r="B48" s="257"/>
      <c r="C48" s="258"/>
      <c r="D48" s="258"/>
      <c r="E48" s="258"/>
      <c r="F48" s="258"/>
      <c r="G48" s="258"/>
      <c r="I48" s="260"/>
      <c r="J48" s="261"/>
      <c r="K48" s="261"/>
    </row>
    <row r="49" spans="1:11" s="259" customFormat="1">
      <c r="A49" s="256"/>
      <c r="B49" s="257"/>
      <c r="C49" s="258"/>
      <c r="D49" s="258"/>
      <c r="E49" s="258"/>
      <c r="F49" s="258"/>
      <c r="G49" s="258"/>
      <c r="I49" s="260"/>
      <c r="J49" s="261"/>
      <c r="K49" s="261"/>
    </row>
    <row r="50" spans="1:11" s="259" customFormat="1">
      <c r="A50" s="256"/>
      <c r="B50" s="257"/>
      <c r="C50" s="258"/>
      <c r="D50" s="258"/>
      <c r="E50" s="258"/>
      <c r="F50" s="258"/>
      <c r="G50" s="258"/>
      <c r="I50" s="260"/>
      <c r="J50" s="261"/>
      <c r="K50" s="261"/>
    </row>
    <row r="51" spans="1:11" s="259" customFormat="1">
      <c r="A51" s="256"/>
      <c r="B51" s="257"/>
      <c r="C51" s="258"/>
      <c r="D51" s="258"/>
      <c r="E51" s="258"/>
      <c r="F51" s="258"/>
      <c r="G51" s="258"/>
      <c r="I51" s="260"/>
      <c r="J51" s="261"/>
      <c r="K51" s="261"/>
    </row>
    <row r="52" spans="1:11" s="259" customFormat="1">
      <c r="A52" s="256"/>
      <c r="B52" s="257"/>
      <c r="C52" s="258"/>
      <c r="D52" s="258"/>
      <c r="E52" s="258"/>
      <c r="F52" s="258"/>
      <c r="G52" s="258"/>
      <c r="I52" s="260"/>
      <c r="J52" s="261"/>
      <c r="K52" s="261"/>
    </row>
    <row r="53" spans="1:11" s="259" customFormat="1">
      <c r="A53" s="256"/>
      <c r="B53" s="257"/>
      <c r="C53" s="258"/>
      <c r="D53" s="258"/>
      <c r="E53" s="258"/>
      <c r="F53" s="258"/>
      <c r="G53" s="258"/>
      <c r="I53" s="260"/>
      <c r="J53" s="261"/>
      <c r="K53" s="261"/>
    </row>
    <row r="54" spans="1:11" s="259" customFormat="1">
      <c r="A54" s="256"/>
      <c r="B54" s="257"/>
      <c r="C54" s="258"/>
      <c r="D54" s="258"/>
      <c r="E54" s="258"/>
      <c r="F54" s="258"/>
      <c r="G54" s="258"/>
      <c r="I54" s="260"/>
      <c r="J54" s="261"/>
      <c r="K54" s="261"/>
    </row>
    <row r="55" spans="1:11" s="259" customFormat="1">
      <c r="A55" s="256"/>
      <c r="B55" s="257"/>
      <c r="C55" s="258"/>
      <c r="D55" s="258"/>
      <c r="E55" s="258"/>
      <c r="F55" s="258"/>
      <c r="G55" s="258"/>
      <c r="I55" s="260"/>
      <c r="J55" s="261"/>
      <c r="K55" s="261"/>
    </row>
    <row r="56" spans="1:11" s="259" customFormat="1">
      <c r="A56" s="256"/>
      <c r="B56" s="257"/>
      <c r="C56" s="258"/>
      <c r="D56" s="258"/>
      <c r="E56" s="258"/>
      <c r="F56" s="258"/>
      <c r="G56" s="258"/>
      <c r="I56" s="260"/>
      <c r="J56" s="261"/>
      <c r="K56" s="261"/>
    </row>
    <row r="57" spans="1:11" s="259" customFormat="1">
      <c r="A57" s="256"/>
      <c r="B57" s="257"/>
      <c r="C57" s="258"/>
      <c r="D57" s="258"/>
      <c r="E57" s="258"/>
      <c r="F57" s="258"/>
      <c r="G57" s="258"/>
      <c r="I57" s="260"/>
      <c r="J57" s="261"/>
      <c r="K57" s="261"/>
    </row>
    <row r="58" spans="1:11" s="259" customFormat="1">
      <c r="A58" s="256"/>
      <c r="B58" s="257"/>
      <c r="C58" s="258"/>
      <c r="D58" s="258"/>
      <c r="E58" s="258"/>
      <c r="F58" s="258"/>
      <c r="G58" s="258"/>
      <c r="I58" s="260"/>
      <c r="J58" s="261"/>
      <c r="K58" s="261"/>
    </row>
    <row r="59" spans="1:11" s="259" customFormat="1">
      <c r="A59" s="256"/>
      <c r="B59" s="257"/>
      <c r="C59" s="258"/>
      <c r="D59" s="258"/>
      <c r="E59" s="258"/>
      <c r="F59" s="258"/>
      <c r="G59" s="258"/>
      <c r="I59" s="260"/>
      <c r="J59" s="261"/>
      <c r="K59" s="261"/>
    </row>
    <row r="60" spans="1:11" s="259" customFormat="1">
      <c r="A60" s="256"/>
      <c r="B60" s="257"/>
      <c r="C60" s="258"/>
      <c r="D60" s="258"/>
      <c r="E60" s="258"/>
      <c r="F60" s="258"/>
      <c r="G60" s="258"/>
      <c r="I60" s="260"/>
      <c r="J60" s="261"/>
      <c r="K60" s="261"/>
    </row>
    <row r="61" spans="1:11" s="259" customFormat="1">
      <c r="A61" s="256"/>
      <c r="B61" s="257"/>
      <c r="C61" s="258"/>
      <c r="D61" s="258"/>
      <c r="E61" s="258"/>
      <c r="F61" s="258"/>
      <c r="G61" s="258"/>
      <c r="I61" s="260"/>
      <c r="J61" s="261"/>
      <c r="K61" s="261"/>
    </row>
    <row r="62" spans="1:11" s="259" customFormat="1">
      <c r="A62" s="256"/>
      <c r="B62" s="257"/>
      <c r="C62" s="258"/>
      <c r="D62" s="258"/>
      <c r="E62" s="258"/>
      <c r="F62" s="258"/>
      <c r="G62" s="258"/>
      <c r="I62" s="260"/>
      <c r="J62" s="261"/>
      <c r="K62" s="261"/>
    </row>
    <row r="63" spans="1:11" s="259" customFormat="1">
      <c r="A63" s="256"/>
      <c r="B63" s="257"/>
      <c r="C63" s="258"/>
      <c r="D63" s="258"/>
      <c r="E63" s="258"/>
      <c r="F63" s="258"/>
      <c r="G63" s="258"/>
      <c r="I63" s="260"/>
      <c r="J63" s="261"/>
      <c r="K63" s="261"/>
    </row>
    <row r="64" spans="1:11" s="259" customFormat="1">
      <c r="A64" s="256"/>
      <c r="B64" s="257"/>
      <c r="C64" s="258"/>
      <c r="D64" s="258"/>
      <c r="E64" s="258"/>
      <c r="F64" s="258"/>
      <c r="G64" s="258"/>
      <c r="I64" s="260"/>
      <c r="J64" s="261"/>
      <c r="K64" s="261"/>
    </row>
    <row r="65" spans="1:65" s="259" customFormat="1">
      <c r="A65" s="256"/>
      <c r="B65" s="257"/>
      <c r="C65" s="258"/>
      <c r="D65" s="258"/>
      <c r="E65" s="258"/>
      <c r="F65" s="258"/>
      <c r="G65" s="258"/>
      <c r="I65" s="260"/>
      <c r="J65" s="261"/>
      <c r="K65" s="261"/>
    </row>
    <row r="66" spans="1:65" s="259" customFormat="1">
      <c r="A66" s="256"/>
      <c r="B66" s="257"/>
      <c r="C66" s="258"/>
      <c r="D66" s="258"/>
      <c r="E66" s="258"/>
      <c r="F66" s="258"/>
      <c r="G66" s="258"/>
      <c r="I66" s="260"/>
      <c r="J66" s="261"/>
      <c r="K66" s="261"/>
    </row>
    <row r="67" spans="1:65" s="259" customFormat="1">
      <c r="A67" s="256"/>
      <c r="B67" s="257"/>
      <c r="C67" s="258"/>
      <c r="D67" s="258"/>
      <c r="E67" s="258"/>
      <c r="F67" s="258"/>
      <c r="G67" s="258"/>
      <c r="I67" s="260"/>
      <c r="J67" s="261"/>
      <c r="K67" s="261"/>
    </row>
    <row r="68" spans="1:65" s="252" customFormat="1">
      <c r="A68" s="264"/>
      <c r="B68" s="265"/>
      <c r="C68" s="266"/>
      <c r="D68" s="266"/>
      <c r="E68" s="266"/>
      <c r="F68" s="267"/>
      <c r="G68" s="267"/>
      <c r="I68" s="260"/>
      <c r="J68" s="268"/>
      <c r="K68" s="268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</row>
    <row r="69" spans="1:65" s="252" customFormat="1">
      <c r="A69" s="264"/>
      <c r="B69" s="265"/>
      <c r="C69" s="266"/>
      <c r="D69" s="266"/>
      <c r="E69" s="266"/>
      <c r="F69" s="267"/>
      <c r="G69" s="267"/>
      <c r="I69" s="260"/>
      <c r="J69" s="268"/>
      <c r="K69" s="268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</row>
    <row r="70" spans="1:65" s="252" customFormat="1">
      <c r="A70" s="264"/>
      <c r="B70" s="265"/>
      <c r="C70" s="266"/>
      <c r="D70" s="266"/>
      <c r="E70" s="266"/>
      <c r="F70" s="267"/>
      <c r="G70" s="267"/>
      <c r="I70" s="260"/>
      <c r="J70" s="268"/>
      <c r="K70" s="268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27"/>
      <c r="AZ70" s="227"/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</row>
    <row r="71" spans="1:65" s="252" customFormat="1">
      <c r="A71" s="264"/>
      <c r="B71" s="265"/>
      <c r="C71" s="266"/>
      <c r="D71" s="266"/>
      <c r="E71" s="266"/>
      <c r="F71" s="267"/>
      <c r="G71" s="267"/>
      <c r="I71" s="260"/>
      <c r="J71" s="268"/>
      <c r="K71" s="268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7"/>
      <c r="AF71" s="227"/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</row>
    <row r="72" spans="1:65" s="252" customFormat="1">
      <c r="A72" s="264"/>
      <c r="B72" s="265"/>
      <c r="C72" s="266"/>
      <c r="D72" s="266"/>
      <c r="E72" s="266"/>
      <c r="F72" s="267"/>
      <c r="G72" s="267"/>
      <c r="I72" s="260"/>
      <c r="J72" s="268"/>
      <c r="K72" s="268"/>
      <c r="N72" s="227"/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</row>
    <row r="73" spans="1:65" s="252" customFormat="1">
      <c r="A73" s="264"/>
      <c r="B73" s="265"/>
      <c r="C73" s="266"/>
      <c r="D73" s="266"/>
      <c r="E73" s="266"/>
      <c r="F73" s="267"/>
      <c r="G73" s="267"/>
      <c r="I73" s="260"/>
      <c r="J73" s="268"/>
      <c r="K73" s="268"/>
      <c r="N73" s="227"/>
      <c r="O73" s="227"/>
      <c r="P73" s="227"/>
      <c r="Q73" s="227"/>
      <c r="R73" s="227"/>
      <c r="S73" s="227"/>
      <c r="T73" s="227"/>
      <c r="U73" s="227"/>
      <c r="V73" s="227"/>
      <c r="W73" s="227"/>
      <c r="X73" s="227"/>
      <c r="Y73" s="227"/>
      <c r="Z73" s="227"/>
      <c r="AA73" s="227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7"/>
      <c r="AR73" s="227"/>
      <c r="AS73" s="227"/>
      <c r="AT73" s="227"/>
      <c r="AU73" s="227"/>
      <c r="AV73" s="227"/>
      <c r="AW73" s="227"/>
      <c r="AX73" s="227"/>
      <c r="AY73" s="227"/>
      <c r="AZ73" s="227"/>
      <c r="BA73" s="227"/>
      <c r="BB73" s="227"/>
      <c r="BC73" s="227"/>
      <c r="BD73" s="227"/>
      <c r="BE73" s="227"/>
      <c r="BF73" s="227"/>
      <c r="BG73" s="227"/>
      <c r="BH73" s="227"/>
      <c r="BI73" s="227"/>
      <c r="BJ73" s="227"/>
      <c r="BK73" s="227"/>
      <c r="BL73" s="227"/>
      <c r="BM73" s="227"/>
    </row>
    <row r="74" spans="1:65" s="252" customFormat="1">
      <c r="A74" s="264"/>
      <c r="B74" s="265"/>
      <c r="C74" s="266"/>
      <c r="D74" s="266"/>
      <c r="E74" s="266"/>
      <c r="F74" s="267"/>
      <c r="G74" s="267"/>
      <c r="I74" s="260"/>
      <c r="J74" s="268"/>
      <c r="K74" s="268"/>
      <c r="N74" s="227"/>
      <c r="O74" s="227"/>
      <c r="P74" s="227"/>
      <c r="Q74" s="227"/>
      <c r="R74" s="227"/>
      <c r="S74" s="227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7"/>
      <c r="BC74" s="227"/>
      <c r="BD74" s="227"/>
      <c r="BE74" s="227"/>
      <c r="BF74" s="227"/>
      <c r="BG74" s="227"/>
      <c r="BH74" s="227"/>
      <c r="BI74" s="227"/>
      <c r="BJ74" s="227"/>
      <c r="BK74" s="227"/>
      <c r="BL74" s="227"/>
      <c r="BM74" s="227"/>
    </row>
    <row r="75" spans="1:65" s="252" customFormat="1">
      <c r="A75" s="264"/>
      <c r="B75" s="265"/>
      <c r="C75" s="266"/>
      <c r="D75" s="266"/>
      <c r="E75" s="266"/>
      <c r="F75" s="267"/>
      <c r="G75" s="267"/>
      <c r="I75" s="260"/>
      <c r="J75" s="268"/>
      <c r="K75" s="268"/>
      <c r="N75" s="227"/>
      <c r="O75" s="227"/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7"/>
      <c r="AY75" s="227"/>
      <c r="AZ75" s="227"/>
      <c r="BA75" s="227"/>
      <c r="BB75" s="227"/>
      <c r="BC75" s="227"/>
      <c r="BD75" s="227"/>
      <c r="BE75" s="227"/>
      <c r="BF75" s="227"/>
      <c r="BG75" s="227"/>
      <c r="BH75" s="227"/>
      <c r="BI75" s="227"/>
      <c r="BJ75" s="227"/>
      <c r="BK75" s="227"/>
      <c r="BL75" s="227"/>
      <c r="BM75" s="227"/>
    </row>
    <row r="76" spans="1:65">
      <c r="C76" s="271"/>
      <c r="D76" s="271"/>
      <c r="E76" s="271"/>
    </row>
    <row r="77" spans="1:65">
      <c r="C77" s="271"/>
      <c r="D77" s="271"/>
      <c r="E77" s="271"/>
    </row>
    <row r="78" spans="1:65">
      <c r="C78" s="271"/>
      <c r="D78" s="271"/>
      <c r="E78" s="271"/>
    </row>
    <row r="79" spans="1:65">
      <c r="C79" s="271"/>
      <c r="D79" s="271"/>
      <c r="E79" s="271"/>
    </row>
    <row r="80" spans="1:65">
      <c r="C80" s="271"/>
      <c r="D80" s="271"/>
      <c r="E80" s="271"/>
    </row>
    <row r="81" spans="3:5">
      <c r="C81" s="271"/>
      <c r="D81" s="271"/>
      <c r="E81" s="271"/>
    </row>
    <row r="82" spans="3:5">
      <c r="C82" s="271"/>
      <c r="D82" s="271"/>
      <c r="E82" s="271"/>
    </row>
  </sheetData>
  <sheetProtection selectLockedCells="1" selectUnlockedCells="1"/>
  <mergeCells count="3">
    <mergeCell ref="A1:B2"/>
    <mergeCell ref="M1:M2"/>
    <mergeCell ref="A37:B37"/>
  </mergeCells>
  <printOptions horizontalCentered="1"/>
  <pageMargins left="0.19685039370078741" right="0.19685039370078741" top="0.6692913385826772" bottom="0.19685039370078741" header="0.31496062992125984" footer="0.31496062992125984"/>
  <pageSetup paperSize="9" scale="26" fitToWidth="4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K13" sqref="K13"/>
    </sheetView>
  </sheetViews>
  <sheetFormatPr defaultRowHeight="12.75"/>
  <cols>
    <col min="1" max="1" width="37.5703125" style="23" customWidth="1"/>
    <col min="2" max="2" width="14" style="23" customWidth="1"/>
    <col min="3" max="3" width="11.5703125" style="23" customWidth="1"/>
    <col min="4" max="5" width="10.85546875" style="23" customWidth="1"/>
    <col min="6" max="6" width="11.7109375" style="23" customWidth="1"/>
    <col min="7" max="7" width="40.140625" style="23" customWidth="1"/>
    <col min="8" max="256" width="9.140625" style="23"/>
    <col min="257" max="257" width="37.5703125" style="23" customWidth="1"/>
    <col min="258" max="258" width="14" style="23" customWidth="1"/>
    <col min="259" max="259" width="11.5703125" style="23" customWidth="1"/>
    <col min="260" max="261" width="10.85546875" style="23" customWidth="1"/>
    <col min="262" max="262" width="11.7109375" style="23" customWidth="1"/>
    <col min="263" max="263" width="40.140625" style="23" customWidth="1"/>
    <col min="264" max="512" width="9.140625" style="23"/>
    <col min="513" max="513" width="37.5703125" style="23" customWidth="1"/>
    <col min="514" max="514" width="14" style="23" customWidth="1"/>
    <col min="515" max="515" width="11.5703125" style="23" customWidth="1"/>
    <col min="516" max="517" width="10.85546875" style="23" customWidth="1"/>
    <col min="518" max="518" width="11.7109375" style="23" customWidth="1"/>
    <col min="519" max="519" width="40.140625" style="23" customWidth="1"/>
    <col min="520" max="768" width="9.140625" style="23"/>
    <col min="769" max="769" width="37.5703125" style="23" customWidth="1"/>
    <col min="770" max="770" width="14" style="23" customWidth="1"/>
    <col min="771" max="771" width="11.5703125" style="23" customWidth="1"/>
    <col min="772" max="773" width="10.85546875" style="23" customWidth="1"/>
    <col min="774" max="774" width="11.7109375" style="23" customWidth="1"/>
    <col min="775" max="775" width="40.140625" style="23" customWidth="1"/>
    <col min="776" max="1024" width="9.140625" style="23"/>
    <col min="1025" max="1025" width="37.5703125" style="23" customWidth="1"/>
    <col min="1026" max="1026" width="14" style="23" customWidth="1"/>
    <col min="1027" max="1027" width="11.5703125" style="23" customWidth="1"/>
    <col min="1028" max="1029" width="10.85546875" style="23" customWidth="1"/>
    <col min="1030" max="1030" width="11.7109375" style="23" customWidth="1"/>
    <col min="1031" max="1031" width="40.140625" style="23" customWidth="1"/>
    <col min="1032" max="1280" width="9.140625" style="23"/>
    <col min="1281" max="1281" width="37.5703125" style="23" customWidth="1"/>
    <col min="1282" max="1282" width="14" style="23" customWidth="1"/>
    <col min="1283" max="1283" width="11.5703125" style="23" customWidth="1"/>
    <col min="1284" max="1285" width="10.85546875" style="23" customWidth="1"/>
    <col min="1286" max="1286" width="11.7109375" style="23" customWidth="1"/>
    <col min="1287" max="1287" width="40.140625" style="23" customWidth="1"/>
    <col min="1288" max="1536" width="9.140625" style="23"/>
    <col min="1537" max="1537" width="37.5703125" style="23" customWidth="1"/>
    <col min="1538" max="1538" width="14" style="23" customWidth="1"/>
    <col min="1539" max="1539" width="11.5703125" style="23" customWidth="1"/>
    <col min="1540" max="1541" width="10.85546875" style="23" customWidth="1"/>
    <col min="1542" max="1542" width="11.7109375" style="23" customWidth="1"/>
    <col min="1543" max="1543" width="40.140625" style="23" customWidth="1"/>
    <col min="1544" max="1792" width="9.140625" style="23"/>
    <col min="1793" max="1793" width="37.5703125" style="23" customWidth="1"/>
    <col min="1794" max="1794" width="14" style="23" customWidth="1"/>
    <col min="1795" max="1795" width="11.5703125" style="23" customWidth="1"/>
    <col min="1796" max="1797" width="10.85546875" style="23" customWidth="1"/>
    <col min="1798" max="1798" width="11.7109375" style="23" customWidth="1"/>
    <col min="1799" max="1799" width="40.140625" style="23" customWidth="1"/>
    <col min="1800" max="2048" width="9.140625" style="23"/>
    <col min="2049" max="2049" width="37.5703125" style="23" customWidth="1"/>
    <col min="2050" max="2050" width="14" style="23" customWidth="1"/>
    <col min="2051" max="2051" width="11.5703125" style="23" customWidth="1"/>
    <col min="2052" max="2053" width="10.85546875" style="23" customWidth="1"/>
    <col min="2054" max="2054" width="11.7109375" style="23" customWidth="1"/>
    <col min="2055" max="2055" width="40.140625" style="23" customWidth="1"/>
    <col min="2056" max="2304" width="9.140625" style="23"/>
    <col min="2305" max="2305" width="37.5703125" style="23" customWidth="1"/>
    <col min="2306" max="2306" width="14" style="23" customWidth="1"/>
    <col min="2307" max="2307" width="11.5703125" style="23" customWidth="1"/>
    <col min="2308" max="2309" width="10.85546875" style="23" customWidth="1"/>
    <col min="2310" max="2310" width="11.7109375" style="23" customWidth="1"/>
    <col min="2311" max="2311" width="40.140625" style="23" customWidth="1"/>
    <col min="2312" max="2560" width="9.140625" style="23"/>
    <col min="2561" max="2561" width="37.5703125" style="23" customWidth="1"/>
    <col min="2562" max="2562" width="14" style="23" customWidth="1"/>
    <col min="2563" max="2563" width="11.5703125" style="23" customWidth="1"/>
    <col min="2564" max="2565" width="10.85546875" style="23" customWidth="1"/>
    <col min="2566" max="2566" width="11.7109375" style="23" customWidth="1"/>
    <col min="2567" max="2567" width="40.140625" style="23" customWidth="1"/>
    <col min="2568" max="2816" width="9.140625" style="23"/>
    <col min="2817" max="2817" width="37.5703125" style="23" customWidth="1"/>
    <col min="2818" max="2818" width="14" style="23" customWidth="1"/>
    <col min="2819" max="2819" width="11.5703125" style="23" customWidth="1"/>
    <col min="2820" max="2821" width="10.85546875" style="23" customWidth="1"/>
    <col min="2822" max="2822" width="11.7109375" style="23" customWidth="1"/>
    <col min="2823" max="2823" width="40.140625" style="23" customWidth="1"/>
    <col min="2824" max="3072" width="9.140625" style="23"/>
    <col min="3073" max="3073" width="37.5703125" style="23" customWidth="1"/>
    <col min="3074" max="3074" width="14" style="23" customWidth="1"/>
    <col min="3075" max="3075" width="11.5703125" style="23" customWidth="1"/>
    <col min="3076" max="3077" width="10.85546875" style="23" customWidth="1"/>
    <col min="3078" max="3078" width="11.7109375" style="23" customWidth="1"/>
    <col min="3079" max="3079" width="40.140625" style="23" customWidth="1"/>
    <col min="3080" max="3328" width="9.140625" style="23"/>
    <col min="3329" max="3329" width="37.5703125" style="23" customWidth="1"/>
    <col min="3330" max="3330" width="14" style="23" customWidth="1"/>
    <col min="3331" max="3331" width="11.5703125" style="23" customWidth="1"/>
    <col min="3332" max="3333" width="10.85546875" style="23" customWidth="1"/>
    <col min="3334" max="3334" width="11.7109375" style="23" customWidth="1"/>
    <col min="3335" max="3335" width="40.140625" style="23" customWidth="1"/>
    <col min="3336" max="3584" width="9.140625" style="23"/>
    <col min="3585" max="3585" width="37.5703125" style="23" customWidth="1"/>
    <col min="3586" max="3586" width="14" style="23" customWidth="1"/>
    <col min="3587" max="3587" width="11.5703125" style="23" customWidth="1"/>
    <col min="3588" max="3589" width="10.85546875" style="23" customWidth="1"/>
    <col min="3590" max="3590" width="11.7109375" style="23" customWidth="1"/>
    <col min="3591" max="3591" width="40.140625" style="23" customWidth="1"/>
    <col min="3592" max="3840" width="9.140625" style="23"/>
    <col min="3841" max="3841" width="37.5703125" style="23" customWidth="1"/>
    <col min="3842" max="3842" width="14" style="23" customWidth="1"/>
    <col min="3843" max="3843" width="11.5703125" style="23" customWidth="1"/>
    <col min="3844" max="3845" width="10.85546875" style="23" customWidth="1"/>
    <col min="3846" max="3846" width="11.7109375" style="23" customWidth="1"/>
    <col min="3847" max="3847" width="40.140625" style="23" customWidth="1"/>
    <col min="3848" max="4096" width="9.140625" style="23"/>
    <col min="4097" max="4097" width="37.5703125" style="23" customWidth="1"/>
    <col min="4098" max="4098" width="14" style="23" customWidth="1"/>
    <col min="4099" max="4099" width="11.5703125" style="23" customWidth="1"/>
    <col min="4100" max="4101" width="10.85546875" style="23" customWidth="1"/>
    <col min="4102" max="4102" width="11.7109375" style="23" customWidth="1"/>
    <col min="4103" max="4103" width="40.140625" style="23" customWidth="1"/>
    <col min="4104" max="4352" width="9.140625" style="23"/>
    <col min="4353" max="4353" width="37.5703125" style="23" customWidth="1"/>
    <col min="4354" max="4354" width="14" style="23" customWidth="1"/>
    <col min="4355" max="4355" width="11.5703125" style="23" customWidth="1"/>
    <col min="4356" max="4357" width="10.85546875" style="23" customWidth="1"/>
    <col min="4358" max="4358" width="11.7109375" style="23" customWidth="1"/>
    <col min="4359" max="4359" width="40.140625" style="23" customWidth="1"/>
    <col min="4360" max="4608" width="9.140625" style="23"/>
    <col min="4609" max="4609" width="37.5703125" style="23" customWidth="1"/>
    <col min="4610" max="4610" width="14" style="23" customWidth="1"/>
    <col min="4611" max="4611" width="11.5703125" style="23" customWidth="1"/>
    <col min="4612" max="4613" width="10.85546875" style="23" customWidth="1"/>
    <col min="4614" max="4614" width="11.7109375" style="23" customWidth="1"/>
    <col min="4615" max="4615" width="40.140625" style="23" customWidth="1"/>
    <col min="4616" max="4864" width="9.140625" style="23"/>
    <col min="4865" max="4865" width="37.5703125" style="23" customWidth="1"/>
    <col min="4866" max="4866" width="14" style="23" customWidth="1"/>
    <col min="4867" max="4867" width="11.5703125" style="23" customWidth="1"/>
    <col min="4868" max="4869" width="10.85546875" style="23" customWidth="1"/>
    <col min="4870" max="4870" width="11.7109375" style="23" customWidth="1"/>
    <col min="4871" max="4871" width="40.140625" style="23" customWidth="1"/>
    <col min="4872" max="5120" width="9.140625" style="23"/>
    <col min="5121" max="5121" width="37.5703125" style="23" customWidth="1"/>
    <col min="5122" max="5122" width="14" style="23" customWidth="1"/>
    <col min="5123" max="5123" width="11.5703125" style="23" customWidth="1"/>
    <col min="5124" max="5125" width="10.85546875" style="23" customWidth="1"/>
    <col min="5126" max="5126" width="11.7109375" style="23" customWidth="1"/>
    <col min="5127" max="5127" width="40.140625" style="23" customWidth="1"/>
    <col min="5128" max="5376" width="9.140625" style="23"/>
    <col min="5377" max="5377" width="37.5703125" style="23" customWidth="1"/>
    <col min="5378" max="5378" width="14" style="23" customWidth="1"/>
    <col min="5379" max="5379" width="11.5703125" style="23" customWidth="1"/>
    <col min="5380" max="5381" width="10.85546875" style="23" customWidth="1"/>
    <col min="5382" max="5382" width="11.7109375" style="23" customWidth="1"/>
    <col min="5383" max="5383" width="40.140625" style="23" customWidth="1"/>
    <col min="5384" max="5632" width="9.140625" style="23"/>
    <col min="5633" max="5633" width="37.5703125" style="23" customWidth="1"/>
    <col min="5634" max="5634" width="14" style="23" customWidth="1"/>
    <col min="5635" max="5635" width="11.5703125" style="23" customWidth="1"/>
    <col min="5636" max="5637" width="10.85546875" style="23" customWidth="1"/>
    <col min="5638" max="5638" width="11.7109375" style="23" customWidth="1"/>
    <col min="5639" max="5639" width="40.140625" style="23" customWidth="1"/>
    <col min="5640" max="5888" width="9.140625" style="23"/>
    <col min="5889" max="5889" width="37.5703125" style="23" customWidth="1"/>
    <col min="5890" max="5890" width="14" style="23" customWidth="1"/>
    <col min="5891" max="5891" width="11.5703125" style="23" customWidth="1"/>
    <col min="5892" max="5893" width="10.85546875" style="23" customWidth="1"/>
    <col min="5894" max="5894" width="11.7109375" style="23" customWidth="1"/>
    <col min="5895" max="5895" width="40.140625" style="23" customWidth="1"/>
    <col min="5896" max="6144" width="9.140625" style="23"/>
    <col min="6145" max="6145" width="37.5703125" style="23" customWidth="1"/>
    <col min="6146" max="6146" width="14" style="23" customWidth="1"/>
    <col min="6147" max="6147" width="11.5703125" style="23" customWidth="1"/>
    <col min="6148" max="6149" width="10.85546875" style="23" customWidth="1"/>
    <col min="6150" max="6150" width="11.7109375" style="23" customWidth="1"/>
    <col min="6151" max="6151" width="40.140625" style="23" customWidth="1"/>
    <col min="6152" max="6400" width="9.140625" style="23"/>
    <col min="6401" max="6401" width="37.5703125" style="23" customWidth="1"/>
    <col min="6402" max="6402" width="14" style="23" customWidth="1"/>
    <col min="6403" max="6403" width="11.5703125" style="23" customWidth="1"/>
    <col min="6404" max="6405" width="10.85546875" style="23" customWidth="1"/>
    <col min="6406" max="6406" width="11.7109375" style="23" customWidth="1"/>
    <col min="6407" max="6407" width="40.140625" style="23" customWidth="1"/>
    <col min="6408" max="6656" width="9.140625" style="23"/>
    <col min="6657" max="6657" width="37.5703125" style="23" customWidth="1"/>
    <col min="6658" max="6658" width="14" style="23" customWidth="1"/>
    <col min="6659" max="6659" width="11.5703125" style="23" customWidth="1"/>
    <col min="6660" max="6661" width="10.85546875" style="23" customWidth="1"/>
    <col min="6662" max="6662" width="11.7109375" style="23" customWidth="1"/>
    <col min="6663" max="6663" width="40.140625" style="23" customWidth="1"/>
    <col min="6664" max="6912" width="9.140625" style="23"/>
    <col min="6913" max="6913" width="37.5703125" style="23" customWidth="1"/>
    <col min="6914" max="6914" width="14" style="23" customWidth="1"/>
    <col min="6915" max="6915" width="11.5703125" style="23" customWidth="1"/>
    <col min="6916" max="6917" width="10.85546875" style="23" customWidth="1"/>
    <col min="6918" max="6918" width="11.7109375" style="23" customWidth="1"/>
    <col min="6919" max="6919" width="40.140625" style="23" customWidth="1"/>
    <col min="6920" max="7168" width="9.140625" style="23"/>
    <col min="7169" max="7169" width="37.5703125" style="23" customWidth="1"/>
    <col min="7170" max="7170" width="14" style="23" customWidth="1"/>
    <col min="7171" max="7171" width="11.5703125" style="23" customWidth="1"/>
    <col min="7172" max="7173" width="10.85546875" style="23" customWidth="1"/>
    <col min="7174" max="7174" width="11.7109375" style="23" customWidth="1"/>
    <col min="7175" max="7175" width="40.140625" style="23" customWidth="1"/>
    <col min="7176" max="7424" width="9.140625" style="23"/>
    <col min="7425" max="7425" width="37.5703125" style="23" customWidth="1"/>
    <col min="7426" max="7426" width="14" style="23" customWidth="1"/>
    <col min="7427" max="7427" width="11.5703125" style="23" customWidth="1"/>
    <col min="7428" max="7429" width="10.85546875" style="23" customWidth="1"/>
    <col min="7430" max="7430" width="11.7109375" style="23" customWidth="1"/>
    <col min="7431" max="7431" width="40.140625" style="23" customWidth="1"/>
    <col min="7432" max="7680" width="9.140625" style="23"/>
    <col min="7681" max="7681" width="37.5703125" style="23" customWidth="1"/>
    <col min="7682" max="7682" width="14" style="23" customWidth="1"/>
    <col min="7683" max="7683" width="11.5703125" style="23" customWidth="1"/>
    <col min="7684" max="7685" width="10.85546875" style="23" customWidth="1"/>
    <col min="7686" max="7686" width="11.7109375" style="23" customWidth="1"/>
    <col min="7687" max="7687" width="40.140625" style="23" customWidth="1"/>
    <col min="7688" max="7936" width="9.140625" style="23"/>
    <col min="7937" max="7937" width="37.5703125" style="23" customWidth="1"/>
    <col min="7938" max="7938" width="14" style="23" customWidth="1"/>
    <col min="7939" max="7939" width="11.5703125" style="23" customWidth="1"/>
    <col min="7940" max="7941" width="10.85546875" style="23" customWidth="1"/>
    <col min="7942" max="7942" width="11.7109375" style="23" customWidth="1"/>
    <col min="7943" max="7943" width="40.140625" style="23" customWidth="1"/>
    <col min="7944" max="8192" width="9.140625" style="23"/>
    <col min="8193" max="8193" width="37.5703125" style="23" customWidth="1"/>
    <col min="8194" max="8194" width="14" style="23" customWidth="1"/>
    <col min="8195" max="8195" width="11.5703125" style="23" customWidth="1"/>
    <col min="8196" max="8197" width="10.85546875" style="23" customWidth="1"/>
    <col min="8198" max="8198" width="11.7109375" style="23" customWidth="1"/>
    <col min="8199" max="8199" width="40.140625" style="23" customWidth="1"/>
    <col min="8200" max="8448" width="9.140625" style="23"/>
    <col min="8449" max="8449" width="37.5703125" style="23" customWidth="1"/>
    <col min="8450" max="8450" width="14" style="23" customWidth="1"/>
    <col min="8451" max="8451" width="11.5703125" style="23" customWidth="1"/>
    <col min="8452" max="8453" width="10.85546875" style="23" customWidth="1"/>
    <col min="8454" max="8454" width="11.7109375" style="23" customWidth="1"/>
    <col min="8455" max="8455" width="40.140625" style="23" customWidth="1"/>
    <col min="8456" max="8704" width="9.140625" style="23"/>
    <col min="8705" max="8705" width="37.5703125" style="23" customWidth="1"/>
    <col min="8706" max="8706" width="14" style="23" customWidth="1"/>
    <col min="8707" max="8707" width="11.5703125" style="23" customWidth="1"/>
    <col min="8708" max="8709" width="10.85546875" style="23" customWidth="1"/>
    <col min="8710" max="8710" width="11.7109375" style="23" customWidth="1"/>
    <col min="8711" max="8711" width="40.140625" style="23" customWidth="1"/>
    <col min="8712" max="8960" width="9.140625" style="23"/>
    <col min="8961" max="8961" width="37.5703125" style="23" customWidth="1"/>
    <col min="8962" max="8962" width="14" style="23" customWidth="1"/>
    <col min="8963" max="8963" width="11.5703125" style="23" customWidth="1"/>
    <col min="8964" max="8965" width="10.85546875" style="23" customWidth="1"/>
    <col min="8966" max="8966" width="11.7109375" style="23" customWidth="1"/>
    <col min="8967" max="8967" width="40.140625" style="23" customWidth="1"/>
    <col min="8968" max="9216" width="9.140625" style="23"/>
    <col min="9217" max="9217" width="37.5703125" style="23" customWidth="1"/>
    <col min="9218" max="9218" width="14" style="23" customWidth="1"/>
    <col min="9219" max="9219" width="11.5703125" style="23" customWidth="1"/>
    <col min="9220" max="9221" width="10.85546875" style="23" customWidth="1"/>
    <col min="9222" max="9222" width="11.7109375" style="23" customWidth="1"/>
    <col min="9223" max="9223" width="40.140625" style="23" customWidth="1"/>
    <col min="9224" max="9472" width="9.140625" style="23"/>
    <col min="9473" max="9473" width="37.5703125" style="23" customWidth="1"/>
    <col min="9474" max="9474" width="14" style="23" customWidth="1"/>
    <col min="9475" max="9475" width="11.5703125" style="23" customWidth="1"/>
    <col min="9476" max="9477" width="10.85546875" style="23" customWidth="1"/>
    <col min="9478" max="9478" width="11.7109375" style="23" customWidth="1"/>
    <col min="9479" max="9479" width="40.140625" style="23" customWidth="1"/>
    <col min="9480" max="9728" width="9.140625" style="23"/>
    <col min="9729" max="9729" width="37.5703125" style="23" customWidth="1"/>
    <col min="9730" max="9730" width="14" style="23" customWidth="1"/>
    <col min="9731" max="9731" width="11.5703125" style="23" customWidth="1"/>
    <col min="9732" max="9733" width="10.85546875" style="23" customWidth="1"/>
    <col min="9734" max="9734" width="11.7109375" style="23" customWidth="1"/>
    <col min="9735" max="9735" width="40.140625" style="23" customWidth="1"/>
    <col min="9736" max="9984" width="9.140625" style="23"/>
    <col min="9985" max="9985" width="37.5703125" style="23" customWidth="1"/>
    <col min="9986" max="9986" width="14" style="23" customWidth="1"/>
    <col min="9987" max="9987" width="11.5703125" style="23" customWidth="1"/>
    <col min="9988" max="9989" width="10.85546875" style="23" customWidth="1"/>
    <col min="9990" max="9990" width="11.7109375" style="23" customWidth="1"/>
    <col min="9991" max="9991" width="40.140625" style="23" customWidth="1"/>
    <col min="9992" max="10240" width="9.140625" style="23"/>
    <col min="10241" max="10241" width="37.5703125" style="23" customWidth="1"/>
    <col min="10242" max="10242" width="14" style="23" customWidth="1"/>
    <col min="10243" max="10243" width="11.5703125" style="23" customWidth="1"/>
    <col min="10244" max="10245" width="10.85546875" style="23" customWidth="1"/>
    <col min="10246" max="10246" width="11.7109375" style="23" customWidth="1"/>
    <col min="10247" max="10247" width="40.140625" style="23" customWidth="1"/>
    <col min="10248" max="10496" width="9.140625" style="23"/>
    <col min="10497" max="10497" width="37.5703125" style="23" customWidth="1"/>
    <col min="10498" max="10498" width="14" style="23" customWidth="1"/>
    <col min="10499" max="10499" width="11.5703125" style="23" customWidth="1"/>
    <col min="10500" max="10501" width="10.85546875" style="23" customWidth="1"/>
    <col min="10502" max="10502" width="11.7109375" style="23" customWidth="1"/>
    <col min="10503" max="10503" width="40.140625" style="23" customWidth="1"/>
    <col min="10504" max="10752" width="9.140625" style="23"/>
    <col min="10753" max="10753" width="37.5703125" style="23" customWidth="1"/>
    <col min="10754" max="10754" width="14" style="23" customWidth="1"/>
    <col min="10755" max="10755" width="11.5703125" style="23" customWidth="1"/>
    <col min="10756" max="10757" width="10.85546875" style="23" customWidth="1"/>
    <col min="10758" max="10758" width="11.7109375" style="23" customWidth="1"/>
    <col min="10759" max="10759" width="40.140625" style="23" customWidth="1"/>
    <col min="10760" max="11008" width="9.140625" style="23"/>
    <col min="11009" max="11009" width="37.5703125" style="23" customWidth="1"/>
    <col min="11010" max="11010" width="14" style="23" customWidth="1"/>
    <col min="11011" max="11011" width="11.5703125" style="23" customWidth="1"/>
    <col min="11012" max="11013" width="10.85546875" style="23" customWidth="1"/>
    <col min="11014" max="11014" width="11.7109375" style="23" customWidth="1"/>
    <col min="11015" max="11015" width="40.140625" style="23" customWidth="1"/>
    <col min="11016" max="11264" width="9.140625" style="23"/>
    <col min="11265" max="11265" width="37.5703125" style="23" customWidth="1"/>
    <col min="11266" max="11266" width="14" style="23" customWidth="1"/>
    <col min="11267" max="11267" width="11.5703125" style="23" customWidth="1"/>
    <col min="11268" max="11269" width="10.85546875" style="23" customWidth="1"/>
    <col min="11270" max="11270" width="11.7109375" style="23" customWidth="1"/>
    <col min="11271" max="11271" width="40.140625" style="23" customWidth="1"/>
    <col min="11272" max="11520" width="9.140625" style="23"/>
    <col min="11521" max="11521" width="37.5703125" style="23" customWidth="1"/>
    <col min="11522" max="11522" width="14" style="23" customWidth="1"/>
    <col min="11523" max="11523" width="11.5703125" style="23" customWidth="1"/>
    <col min="11524" max="11525" width="10.85546875" style="23" customWidth="1"/>
    <col min="11526" max="11526" width="11.7109375" style="23" customWidth="1"/>
    <col min="11527" max="11527" width="40.140625" style="23" customWidth="1"/>
    <col min="11528" max="11776" width="9.140625" style="23"/>
    <col min="11777" max="11777" width="37.5703125" style="23" customWidth="1"/>
    <col min="11778" max="11778" width="14" style="23" customWidth="1"/>
    <col min="11779" max="11779" width="11.5703125" style="23" customWidth="1"/>
    <col min="11780" max="11781" width="10.85546875" style="23" customWidth="1"/>
    <col min="11782" max="11782" width="11.7109375" style="23" customWidth="1"/>
    <col min="11783" max="11783" width="40.140625" style="23" customWidth="1"/>
    <col min="11784" max="12032" width="9.140625" style="23"/>
    <col min="12033" max="12033" width="37.5703125" style="23" customWidth="1"/>
    <col min="12034" max="12034" width="14" style="23" customWidth="1"/>
    <col min="12035" max="12035" width="11.5703125" style="23" customWidth="1"/>
    <col min="12036" max="12037" width="10.85546875" style="23" customWidth="1"/>
    <col min="12038" max="12038" width="11.7109375" style="23" customWidth="1"/>
    <col min="12039" max="12039" width="40.140625" style="23" customWidth="1"/>
    <col min="12040" max="12288" width="9.140625" style="23"/>
    <col min="12289" max="12289" width="37.5703125" style="23" customWidth="1"/>
    <col min="12290" max="12290" width="14" style="23" customWidth="1"/>
    <col min="12291" max="12291" width="11.5703125" style="23" customWidth="1"/>
    <col min="12292" max="12293" width="10.85546875" style="23" customWidth="1"/>
    <col min="12294" max="12294" width="11.7109375" style="23" customWidth="1"/>
    <col min="12295" max="12295" width="40.140625" style="23" customWidth="1"/>
    <col min="12296" max="12544" width="9.140625" style="23"/>
    <col min="12545" max="12545" width="37.5703125" style="23" customWidth="1"/>
    <col min="12546" max="12546" width="14" style="23" customWidth="1"/>
    <col min="12547" max="12547" width="11.5703125" style="23" customWidth="1"/>
    <col min="12548" max="12549" width="10.85546875" style="23" customWidth="1"/>
    <col min="12550" max="12550" width="11.7109375" style="23" customWidth="1"/>
    <col min="12551" max="12551" width="40.140625" style="23" customWidth="1"/>
    <col min="12552" max="12800" width="9.140625" style="23"/>
    <col min="12801" max="12801" width="37.5703125" style="23" customWidth="1"/>
    <col min="12802" max="12802" width="14" style="23" customWidth="1"/>
    <col min="12803" max="12803" width="11.5703125" style="23" customWidth="1"/>
    <col min="12804" max="12805" width="10.85546875" style="23" customWidth="1"/>
    <col min="12806" max="12806" width="11.7109375" style="23" customWidth="1"/>
    <col min="12807" max="12807" width="40.140625" style="23" customWidth="1"/>
    <col min="12808" max="13056" width="9.140625" style="23"/>
    <col min="13057" max="13057" width="37.5703125" style="23" customWidth="1"/>
    <col min="13058" max="13058" width="14" style="23" customWidth="1"/>
    <col min="13059" max="13059" width="11.5703125" style="23" customWidth="1"/>
    <col min="13060" max="13061" width="10.85546875" style="23" customWidth="1"/>
    <col min="13062" max="13062" width="11.7109375" style="23" customWidth="1"/>
    <col min="13063" max="13063" width="40.140625" style="23" customWidth="1"/>
    <col min="13064" max="13312" width="9.140625" style="23"/>
    <col min="13313" max="13313" width="37.5703125" style="23" customWidth="1"/>
    <col min="13314" max="13314" width="14" style="23" customWidth="1"/>
    <col min="13315" max="13315" width="11.5703125" style="23" customWidth="1"/>
    <col min="13316" max="13317" width="10.85546875" style="23" customWidth="1"/>
    <col min="13318" max="13318" width="11.7109375" style="23" customWidth="1"/>
    <col min="13319" max="13319" width="40.140625" style="23" customWidth="1"/>
    <col min="13320" max="13568" width="9.140625" style="23"/>
    <col min="13569" max="13569" width="37.5703125" style="23" customWidth="1"/>
    <col min="13570" max="13570" width="14" style="23" customWidth="1"/>
    <col min="13571" max="13571" width="11.5703125" style="23" customWidth="1"/>
    <col min="13572" max="13573" width="10.85546875" style="23" customWidth="1"/>
    <col min="13574" max="13574" width="11.7109375" style="23" customWidth="1"/>
    <col min="13575" max="13575" width="40.140625" style="23" customWidth="1"/>
    <col min="13576" max="13824" width="9.140625" style="23"/>
    <col min="13825" max="13825" width="37.5703125" style="23" customWidth="1"/>
    <col min="13826" max="13826" width="14" style="23" customWidth="1"/>
    <col min="13827" max="13827" width="11.5703125" style="23" customWidth="1"/>
    <col min="13828" max="13829" width="10.85546875" style="23" customWidth="1"/>
    <col min="13830" max="13830" width="11.7109375" style="23" customWidth="1"/>
    <col min="13831" max="13831" width="40.140625" style="23" customWidth="1"/>
    <col min="13832" max="14080" width="9.140625" style="23"/>
    <col min="14081" max="14081" width="37.5703125" style="23" customWidth="1"/>
    <col min="14082" max="14082" width="14" style="23" customWidth="1"/>
    <col min="14083" max="14083" width="11.5703125" style="23" customWidth="1"/>
    <col min="14084" max="14085" width="10.85546875" style="23" customWidth="1"/>
    <col min="14086" max="14086" width="11.7109375" style="23" customWidth="1"/>
    <col min="14087" max="14087" width="40.140625" style="23" customWidth="1"/>
    <col min="14088" max="14336" width="9.140625" style="23"/>
    <col min="14337" max="14337" width="37.5703125" style="23" customWidth="1"/>
    <col min="14338" max="14338" width="14" style="23" customWidth="1"/>
    <col min="14339" max="14339" width="11.5703125" style="23" customWidth="1"/>
    <col min="14340" max="14341" width="10.85546875" style="23" customWidth="1"/>
    <col min="14342" max="14342" width="11.7109375" style="23" customWidth="1"/>
    <col min="14343" max="14343" width="40.140625" style="23" customWidth="1"/>
    <col min="14344" max="14592" width="9.140625" style="23"/>
    <col min="14593" max="14593" width="37.5703125" style="23" customWidth="1"/>
    <col min="14594" max="14594" width="14" style="23" customWidth="1"/>
    <col min="14595" max="14595" width="11.5703125" style="23" customWidth="1"/>
    <col min="14596" max="14597" width="10.85546875" style="23" customWidth="1"/>
    <col min="14598" max="14598" width="11.7109375" style="23" customWidth="1"/>
    <col min="14599" max="14599" width="40.140625" style="23" customWidth="1"/>
    <col min="14600" max="14848" width="9.140625" style="23"/>
    <col min="14849" max="14849" width="37.5703125" style="23" customWidth="1"/>
    <col min="14850" max="14850" width="14" style="23" customWidth="1"/>
    <col min="14851" max="14851" width="11.5703125" style="23" customWidth="1"/>
    <col min="14852" max="14853" width="10.85546875" style="23" customWidth="1"/>
    <col min="14854" max="14854" width="11.7109375" style="23" customWidth="1"/>
    <col min="14855" max="14855" width="40.140625" style="23" customWidth="1"/>
    <col min="14856" max="15104" width="9.140625" style="23"/>
    <col min="15105" max="15105" width="37.5703125" style="23" customWidth="1"/>
    <col min="15106" max="15106" width="14" style="23" customWidth="1"/>
    <col min="15107" max="15107" width="11.5703125" style="23" customWidth="1"/>
    <col min="15108" max="15109" width="10.85546875" style="23" customWidth="1"/>
    <col min="15110" max="15110" width="11.7109375" style="23" customWidth="1"/>
    <col min="15111" max="15111" width="40.140625" style="23" customWidth="1"/>
    <col min="15112" max="15360" width="9.140625" style="23"/>
    <col min="15361" max="15361" width="37.5703125" style="23" customWidth="1"/>
    <col min="15362" max="15362" width="14" style="23" customWidth="1"/>
    <col min="15363" max="15363" width="11.5703125" style="23" customWidth="1"/>
    <col min="15364" max="15365" width="10.85546875" style="23" customWidth="1"/>
    <col min="15366" max="15366" width="11.7109375" style="23" customWidth="1"/>
    <col min="15367" max="15367" width="40.140625" style="23" customWidth="1"/>
    <col min="15368" max="15616" width="9.140625" style="23"/>
    <col min="15617" max="15617" width="37.5703125" style="23" customWidth="1"/>
    <col min="15618" max="15618" width="14" style="23" customWidth="1"/>
    <col min="15619" max="15619" width="11.5703125" style="23" customWidth="1"/>
    <col min="15620" max="15621" width="10.85546875" style="23" customWidth="1"/>
    <col min="15622" max="15622" width="11.7109375" style="23" customWidth="1"/>
    <col min="15623" max="15623" width="40.140625" style="23" customWidth="1"/>
    <col min="15624" max="15872" width="9.140625" style="23"/>
    <col min="15873" max="15873" width="37.5703125" style="23" customWidth="1"/>
    <col min="15874" max="15874" width="14" style="23" customWidth="1"/>
    <col min="15875" max="15875" width="11.5703125" style="23" customWidth="1"/>
    <col min="15876" max="15877" width="10.85546875" style="23" customWidth="1"/>
    <col min="15878" max="15878" width="11.7109375" style="23" customWidth="1"/>
    <col min="15879" max="15879" width="40.140625" style="23" customWidth="1"/>
    <col min="15880" max="16128" width="9.140625" style="23"/>
    <col min="16129" max="16129" width="37.5703125" style="23" customWidth="1"/>
    <col min="16130" max="16130" width="14" style="23" customWidth="1"/>
    <col min="16131" max="16131" width="11.5703125" style="23" customWidth="1"/>
    <col min="16132" max="16133" width="10.85546875" style="23" customWidth="1"/>
    <col min="16134" max="16134" width="11.7109375" style="23" customWidth="1"/>
    <col min="16135" max="16135" width="40.140625" style="23" customWidth="1"/>
    <col min="16136" max="16384" width="9.140625" style="23"/>
  </cols>
  <sheetData>
    <row r="1" spans="1:7">
      <c r="A1" s="432" t="s">
        <v>414</v>
      </c>
      <c r="B1" s="432"/>
      <c r="C1" s="432"/>
      <c r="D1" s="432"/>
      <c r="E1" s="432"/>
      <c r="F1" s="432"/>
      <c r="G1" s="432"/>
    </row>
    <row r="2" spans="1:7">
      <c r="A2" s="432" t="s">
        <v>415</v>
      </c>
      <c r="B2" s="415"/>
      <c r="C2" s="415"/>
      <c r="D2" s="415"/>
      <c r="E2" s="415"/>
      <c r="F2" s="415"/>
      <c r="G2" s="415"/>
    </row>
    <row r="3" spans="1:7" s="111" customFormat="1" ht="12.75" customHeight="1">
      <c r="A3" s="442" t="s">
        <v>280</v>
      </c>
      <c r="B3" s="442"/>
      <c r="C3" s="442"/>
      <c r="D3" s="442"/>
      <c r="E3" s="442"/>
      <c r="F3" s="442"/>
      <c r="G3" s="442"/>
    </row>
    <row r="4" spans="1:7" ht="30" customHeight="1">
      <c r="A4" s="397" t="s">
        <v>212</v>
      </c>
      <c r="B4" s="445" t="s">
        <v>348</v>
      </c>
      <c r="C4" s="446" t="s">
        <v>349</v>
      </c>
      <c r="D4" s="446" t="s">
        <v>350</v>
      </c>
      <c r="E4" s="447"/>
      <c r="F4" s="448"/>
      <c r="G4" s="430"/>
    </row>
    <row r="5" spans="1:7" ht="36.75" customHeight="1">
      <c r="A5" s="398"/>
      <c r="B5" s="445"/>
      <c r="C5" s="446"/>
      <c r="D5" s="105" t="s">
        <v>351</v>
      </c>
      <c r="E5" s="105" t="s">
        <v>352</v>
      </c>
      <c r="F5" s="106" t="s">
        <v>353</v>
      </c>
      <c r="G5" s="431"/>
    </row>
    <row r="6" spans="1:7" s="49" customFormat="1" ht="29.25" customHeight="1">
      <c r="A6" s="6" t="s">
        <v>219</v>
      </c>
      <c r="B6" s="7">
        <v>86</v>
      </c>
      <c r="C6" s="112">
        <v>11807053</v>
      </c>
      <c r="D6" s="112">
        <v>7448834</v>
      </c>
      <c r="E6" s="112">
        <v>2713165</v>
      </c>
      <c r="F6" s="112">
        <v>1645054</v>
      </c>
      <c r="G6" s="6" t="s">
        <v>220</v>
      </c>
    </row>
    <row r="7" spans="1:7" s="50" customFormat="1" ht="14.25" customHeight="1">
      <c r="A7" s="10" t="s">
        <v>221</v>
      </c>
      <c r="B7" s="10"/>
      <c r="C7" s="27" t="s">
        <v>222</v>
      </c>
      <c r="D7" s="27" t="s">
        <v>222</v>
      </c>
      <c r="E7" s="27" t="s">
        <v>222</v>
      </c>
      <c r="F7" s="27" t="s">
        <v>222</v>
      </c>
      <c r="G7" s="10" t="s">
        <v>223</v>
      </c>
    </row>
    <row r="8" spans="1:7" s="51" customFormat="1" ht="16.5" customHeight="1">
      <c r="A8" s="13" t="s">
        <v>224</v>
      </c>
      <c r="B8" s="10" t="s">
        <v>225</v>
      </c>
      <c r="C8" s="113">
        <v>709156</v>
      </c>
      <c r="D8" s="113">
        <v>505574</v>
      </c>
      <c r="E8" s="113">
        <v>183361</v>
      </c>
      <c r="F8" s="113">
        <v>20221</v>
      </c>
      <c r="G8" s="13" t="s">
        <v>226</v>
      </c>
    </row>
    <row r="9" spans="1:7" s="51" customFormat="1" ht="24">
      <c r="A9" s="13" t="s">
        <v>227</v>
      </c>
      <c r="B9" s="10" t="s">
        <v>228</v>
      </c>
      <c r="C9" s="113">
        <v>1551371</v>
      </c>
      <c r="D9" s="113">
        <v>1278939</v>
      </c>
      <c r="E9" s="113">
        <v>208065</v>
      </c>
      <c r="F9" s="113">
        <v>64367</v>
      </c>
      <c r="G9" s="13" t="s">
        <v>229</v>
      </c>
    </row>
    <row r="10" spans="1:7" s="51" customFormat="1" ht="24">
      <c r="A10" s="13" t="s">
        <v>230</v>
      </c>
      <c r="B10" s="10" t="s">
        <v>231</v>
      </c>
      <c r="C10" s="113">
        <v>725543</v>
      </c>
      <c r="D10" s="113">
        <v>517434</v>
      </c>
      <c r="E10" s="113">
        <v>176251</v>
      </c>
      <c r="F10" s="113">
        <v>31858</v>
      </c>
      <c r="G10" s="13" t="s">
        <v>232</v>
      </c>
    </row>
    <row r="11" spans="1:7" s="51" customFormat="1" ht="14.25" customHeight="1">
      <c r="A11" s="13" t="s">
        <v>233</v>
      </c>
      <c r="B11" s="10" t="s">
        <v>234</v>
      </c>
      <c r="C11" s="113">
        <v>155375</v>
      </c>
      <c r="D11" s="113">
        <v>137953</v>
      </c>
      <c r="E11" s="113">
        <v>8920</v>
      </c>
      <c r="F11" s="113">
        <v>8502</v>
      </c>
      <c r="G11" s="13" t="s">
        <v>235</v>
      </c>
    </row>
    <row r="12" spans="1:7" s="51" customFormat="1" ht="24">
      <c r="A12" s="13" t="s">
        <v>236</v>
      </c>
      <c r="B12" s="10" t="s">
        <v>237</v>
      </c>
      <c r="C12" s="113">
        <v>8665608</v>
      </c>
      <c r="D12" s="113">
        <v>5008934</v>
      </c>
      <c r="E12" s="113">
        <v>2136568</v>
      </c>
      <c r="F12" s="113">
        <v>1520106</v>
      </c>
      <c r="G12" s="13" t="s">
        <v>238</v>
      </c>
    </row>
    <row r="13" spans="1:7" s="49" customFormat="1" ht="40.5" customHeight="1">
      <c r="A13" s="6" t="s">
        <v>239</v>
      </c>
      <c r="B13" s="7">
        <v>87</v>
      </c>
      <c r="C13" s="112">
        <v>70986</v>
      </c>
      <c r="D13" s="112">
        <v>69528</v>
      </c>
      <c r="E13" s="112">
        <v>1375</v>
      </c>
      <c r="F13" s="112">
        <v>83</v>
      </c>
      <c r="G13" s="6" t="s">
        <v>240</v>
      </c>
    </row>
    <row r="14" spans="1:7" s="50" customFormat="1" ht="16.5" customHeight="1">
      <c r="A14" s="10" t="s">
        <v>221</v>
      </c>
      <c r="B14" s="10"/>
      <c r="C14" s="27" t="s">
        <v>222</v>
      </c>
      <c r="D14" s="27" t="s">
        <v>222</v>
      </c>
      <c r="E14" s="27" t="s">
        <v>222</v>
      </c>
      <c r="F14" s="27" t="s">
        <v>222</v>
      </c>
      <c r="G14" s="10" t="s">
        <v>223</v>
      </c>
    </row>
    <row r="15" spans="1:7" s="51" customFormat="1" ht="24">
      <c r="A15" s="13" t="s">
        <v>241</v>
      </c>
      <c r="B15" s="10" t="s">
        <v>242</v>
      </c>
      <c r="C15" s="113">
        <v>5469</v>
      </c>
      <c r="D15" s="113">
        <v>4985</v>
      </c>
      <c r="E15" s="113">
        <v>401</v>
      </c>
      <c r="F15" s="113">
        <v>83</v>
      </c>
      <c r="G15" s="13" t="s">
        <v>243</v>
      </c>
    </row>
    <row r="16" spans="1:7" s="51" customFormat="1" ht="48.75" customHeight="1">
      <c r="A16" s="13" t="s">
        <v>244</v>
      </c>
      <c r="B16" s="10" t="s">
        <v>245</v>
      </c>
      <c r="C16" s="113">
        <v>65517</v>
      </c>
      <c r="D16" s="113">
        <v>64543</v>
      </c>
      <c r="E16" s="113">
        <v>974</v>
      </c>
      <c r="F16" s="114" t="s">
        <v>246</v>
      </c>
      <c r="G16" s="13" t="s">
        <v>247</v>
      </c>
    </row>
    <row r="17" spans="1:7" s="51" customFormat="1" ht="36">
      <c r="A17" s="13" t="s">
        <v>248</v>
      </c>
      <c r="B17" s="10" t="s">
        <v>249</v>
      </c>
      <c r="C17" s="114" t="s">
        <v>246</v>
      </c>
      <c r="D17" s="114" t="s">
        <v>246</v>
      </c>
      <c r="E17" s="114" t="s">
        <v>246</v>
      </c>
      <c r="F17" s="114" t="s">
        <v>246</v>
      </c>
      <c r="G17" s="13" t="s">
        <v>250</v>
      </c>
    </row>
    <row r="18" spans="1:7" s="51" customFormat="1" ht="18" customHeight="1">
      <c r="A18" s="13" t="s">
        <v>251</v>
      </c>
      <c r="B18" s="10" t="s">
        <v>252</v>
      </c>
      <c r="C18" s="114" t="s">
        <v>246</v>
      </c>
      <c r="D18" s="114" t="s">
        <v>246</v>
      </c>
      <c r="E18" s="114" t="s">
        <v>246</v>
      </c>
      <c r="F18" s="114" t="s">
        <v>246</v>
      </c>
      <c r="G18" s="13" t="s">
        <v>253</v>
      </c>
    </row>
    <row r="19" spans="1:7" s="51" customFormat="1">
      <c r="A19" s="30"/>
      <c r="B19" s="18"/>
      <c r="C19" s="115"/>
      <c r="D19" s="115"/>
      <c r="E19" s="115"/>
      <c r="F19" s="115"/>
      <c r="G19" s="30"/>
    </row>
    <row r="20" spans="1:7">
      <c r="C20" s="119"/>
      <c r="D20" s="119"/>
      <c r="E20" s="119"/>
      <c r="F20" s="119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14" orientation="landscape" useFirstPageNumber="1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5" sqref="E15:E16"/>
    </sheetView>
  </sheetViews>
  <sheetFormatPr defaultRowHeight="12.75"/>
  <cols>
    <col min="1" max="1" width="37.140625" customWidth="1"/>
    <col min="2" max="2" width="14" customWidth="1"/>
    <col min="3" max="3" width="14.42578125" customWidth="1"/>
    <col min="4" max="4" width="11.5703125" customWidth="1"/>
    <col min="5" max="5" width="11.7109375" customWidth="1"/>
    <col min="6" max="6" width="13" customWidth="1"/>
    <col min="7" max="7" width="34.7109375" style="22" customWidth="1"/>
    <col min="257" max="257" width="37.140625" customWidth="1"/>
    <col min="258" max="258" width="14" customWidth="1"/>
    <col min="259" max="259" width="14.42578125" customWidth="1"/>
    <col min="260" max="260" width="11.5703125" customWidth="1"/>
    <col min="261" max="261" width="11.7109375" customWidth="1"/>
    <col min="262" max="262" width="13" customWidth="1"/>
    <col min="263" max="263" width="34.7109375" customWidth="1"/>
    <col min="513" max="513" width="37.140625" customWidth="1"/>
    <col min="514" max="514" width="14" customWidth="1"/>
    <col min="515" max="515" width="14.42578125" customWidth="1"/>
    <col min="516" max="516" width="11.5703125" customWidth="1"/>
    <col min="517" max="517" width="11.7109375" customWidth="1"/>
    <col min="518" max="518" width="13" customWidth="1"/>
    <col min="519" max="519" width="34.7109375" customWidth="1"/>
    <col min="769" max="769" width="37.140625" customWidth="1"/>
    <col min="770" max="770" width="14" customWidth="1"/>
    <col min="771" max="771" width="14.42578125" customWidth="1"/>
    <col min="772" max="772" width="11.5703125" customWidth="1"/>
    <col min="773" max="773" width="11.7109375" customWidth="1"/>
    <col min="774" max="774" width="13" customWidth="1"/>
    <col min="775" max="775" width="34.7109375" customWidth="1"/>
    <col min="1025" max="1025" width="37.140625" customWidth="1"/>
    <col min="1026" max="1026" width="14" customWidth="1"/>
    <col min="1027" max="1027" width="14.42578125" customWidth="1"/>
    <col min="1028" max="1028" width="11.5703125" customWidth="1"/>
    <col min="1029" max="1029" width="11.7109375" customWidth="1"/>
    <col min="1030" max="1030" width="13" customWidth="1"/>
    <col min="1031" max="1031" width="34.7109375" customWidth="1"/>
    <col min="1281" max="1281" width="37.140625" customWidth="1"/>
    <col min="1282" max="1282" width="14" customWidth="1"/>
    <col min="1283" max="1283" width="14.42578125" customWidth="1"/>
    <col min="1284" max="1284" width="11.5703125" customWidth="1"/>
    <col min="1285" max="1285" width="11.7109375" customWidth="1"/>
    <col min="1286" max="1286" width="13" customWidth="1"/>
    <col min="1287" max="1287" width="34.7109375" customWidth="1"/>
    <col min="1537" max="1537" width="37.140625" customWidth="1"/>
    <col min="1538" max="1538" width="14" customWidth="1"/>
    <col min="1539" max="1539" width="14.42578125" customWidth="1"/>
    <col min="1540" max="1540" width="11.5703125" customWidth="1"/>
    <col min="1541" max="1541" width="11.7109375" customWidth="1"/>
    <col min="1542" max="1542" width="13" customWidth="1"/>
    <col min="1543" max="1543" width="34.7109375" customWidth="1"/>
    <col min="1793" max="1793" width="37.140625" customWidth="1"/>
    <col min="1794" max="1794" width="14" customWidth="1"/>
    <col min="1795" max="1795" width="14.42578125" customWidth="1"/>
    <col min="1796" max="1796" width="11.5703125" customWidth="1"/>
    <col min="1797" max="1797" width="11.7109375" customWidth="1"/>
    <col min="1798" max="1798" width="13" customWidth="1"/>
    <col min="1799" max="1799" width="34.7109375" customWidth="1"/>
    <col min="2049" max="2049" width="37.140625" customWidth="1"/>
    <col min="2050" max="2050" width="14" customWidth="1"/>
    <col min="2051" max="2051" width="14.42578125" customWidth="1"/>
    <col min="2052" max="2052" width="11.5703125" customWidth="1"/>
    <col min="2053" max="2053" width="11.7109375" customWidth="1"/>
    <col min="2054" max="2054" width="13" customWidth="1"/>
    <col min="2055" max="2055" width="34.7109375" customWidth="1"/>
    <col min="2305" max="2305" width="37.140625" customWidth="1"/>
    <col min="2306" max="2306" width="14" customWidth="1"/>
    <col min="2307" max="2307" width="14.42578125" customWidth="1"/>
    <col min="2308" max="2308" width="11.5703125" customWidth="1"/>
    <col min="2309" max="2309" width="11.7109375" customWidth="1"/>
    <col min="2310" max="2310" width="13" customWidth="1"/>
    <col min="2311" max="2311" width="34.7109375" customWidth="1"/>
    <col min="2561" max="2561" width="37.140625" customWidth="1"/>
    <col min="2562" max="2562" width="14" customWidth="1"/>
    <col min="2563" max="2563" width="14.42578125" customWidth="1"/>
    <col min="2564" max="2564" width="11.5703125" customWidth="1"/>
    <col min="2565" max="2565" width="11.7109375" customWidth="1"/>
    <col min="2566" max="2566" width="13" customWidth="1"/>
    <col min="2567" max="2567" width="34.7109375" customWidth="1"/>
    <col min="2817" max="2817" width="37.140625" customWidth="1"/>
    <col min="2818" max="2818" width="14" customWidth="1"/>
    <col min="2819" max="2819" width="14.42578125" customWidth="1"/>
    <col min="2820" max="2820" width="11.5703125" customWidth="1"/>
    <col min="2821" max="2821" width="11.7109375" customWidth="1"/>
    <col min="2822" max="2822" width="13" customWidth="1"/>
    <col min="2823" max="2823" width="34.7109375" customWidth="1"/>
    <col min="3073" max="3073" width="37.140625" customWidth="1"/>
    <col min="3074" max="3074" width="14" customWidth="1"/>
    <col min="3075" max="3075" width="14.42578125" customWidth="1"/>
    <col min="3076" max="3076" width="11.5703125" customWidth="1"/>
    <col min="3077" max="3077" width="11.7109375" customWidth="1"/>
    <col min="3078" max="3078" width="13" customWidth="1"/>
    <col min="3079" max="3079" width="34.7109375" customWidth="1"/>
    <col min="3329" max="3329" width="37.140625" customWidth="1"/>
    <col min="3330" max="3330" width="14" customWidth="1"/>
    <col min="3331" max="3331" width="14.42578125" customWidth="1"/>
    <col min="3332" max="3332" width="11.5703125" customWidth="1"/>
    <col min="3333" max="3333" width="11.7109375" customWidth="1"/>
    <col min="3334" max="3334" width="13" customWidth="1"/>
    <col min="3335" max="3335" width="34.7109375" customWidth="1"/>
    <col min="3585" max="3585" width="37.140625" customWidth="1"/>
    <col min="3586" max="3586" width="14" customWidth="1"/>
    <col min="3587" max="3587" width="14.42578125" customWidth="1"/>
    <col min="3588" max="3588" width="11.5703125" customWidth="1"/>
    <col min="3589" max="3589" width="11.7109375" customWidth="1"/>
    <col min="3590" max="3590" width="13" customWidth="1"/>
    <col min="3591" max="3591" width="34.7109375" customWidth="1"/>
    <col min="3841" max="3841" width="37.140625" customWidth="1"/>
    <col min="3842" max="3842" width="14" customWidth="1"/>
    <col min="3843" max="3843" width="14.42578125" customWidth="1"/>
    <col min="3844" max="3844" width="11.5703125" customWidth="1"/>
    <col min="3845" max="3845" width="11.7109375" customWidth="1"/>
    <col min="3846" max="3846" width="13" customWidth="1"/>
    <col min="3847" max="3847" width="34.7109375" customWidth="1"/>
    <col min="4097" max="4097" width="37.140625" customWidth="1"/>
    <col min="4098" max="4098" width="14" customWidth="1"/>
    <col min="4099" max="4099" width="14.42578125" customWidth="1"/>
    <col min="4100" max="4100" width="11.5703125" customWidth="1"/>
    <col min="4101" max="4101" width="11.7109375" customWidth="1"/>
    <col min="4102" max="4102" width="13" customWidth="1"/>
    <col min="4103" max="4103" width="34.7109375" customWidth="1"/>
    <col min="4353" max="4353" width="37.140625" customWidth="1"/>
    <col min="4354" max="4354" width="14" customWidth="1"/>
    <col min="4355" max="4355" width="14.42578125" customWidth="1"/>
    <col min="4356" max="4356" width="11.5703125" customWidth="1"/>
    <col min="4357" max="4357" width="11.7109375" customWidth="1"/>
    <col min="4358" max="4358" width="13" customWidth="1"/>
    <col min="4359" max="4359" width="34.7109375" customWidth="1"/>
    <col min="4609" max="4609" width="37.140625" customWidth="1"/>
    <col min="4610" max="4610" width="14" customWidth="1"/>
    <col min="4611" max="4611" width="14.42578125" customWidth="1"/>
    <col min="4612" max="4612" width="11.5703125" customWidth="1"/>
    <col min="4613" max="4613" width="11.7109375" customWidth="1"/>
    <col min="4614" max="4614" width="13" customWidth="1"/>
    <col min="4615" max="4615" width="34.7109375" customWidth="1"/>
    <col min="4865" max="4865" width="37.140625" customWidth="1"/>
    <col min="4866" max="4866" width="14" customWidth="1"/>
    <col min="4867" max="4867" width="14.42578125" customWidth="1"/>
    <col min="4868" max="4868" width="11.5703125" customWidth="1"/>
    <col min="4869" max="4869" width="11.7109375" customWidth="1"/>
    <col min="4870" max="4870" width="13" customWidth="1"/>
    <col min="4871" max="4871" width="34.7109375" customWidth="1"/>
    <col min="5121" max="5121" width="37.140625" customWidth="1"/>
    <col min="5122" max="5122" width="14" customWidth="1"/>
    <col min="5123" max="5123" width="14.42578125" customWidth="1"/>
    <col min="5124" max="5124" width="11.5703125" customWidth="1"/>
    <col min="5125" max="5125" width="11.7109375" customWidth="1"/>
    <col min="5126" max="5126" width="13" customWidth="1"/>
    <col min="5127" max="5127" width="34.7109375" customWidth="1"/>
    <col min="5377" max="5377" width="37.140625" customWidth="1"/>
    <col min="5378" max="5378" width="14" customWidth="1"/>
    <col min="5379" max="5379" width="14.42578125" customWidth="1"/>
    <col min="5380" max="5380" width="11.5703125" customWidth="1"/>
    <col min="5381" max="5381" width="11.7109375" customWidth="1"/>
    <col min="5382" max="5382" width="13" customWidth="1"/>
    <col min="5383" max="5383" width="34.7109375" customWidth="1"/>
    <col min="5633" max="5633" width="37.140625" customWidth="1"/>
    <col min="5634" max="5634" width="14" customWidth="1"/>
    <col min="5635" max="5635" width="14.42578125" customWidth="1"/>
    <col min="5636" max="5636" width="11.5703125" customWidth="1"/>
    <col min="5637" max="5637" width="11.7109375" customWidth="1"/>
    <col min="5638" max="5638" width="13" customWidth="1"/>
    <col min="5639" max="5639" width="34.7109375" customWidth="1"/>
    <col min="5889" max="5889" width="37.140625" customWidth="1"/>
    <col min="5890" max="5890" width="14" customWidth="1"/>
    <col min="5891" max="5891" width="14.42578125" customWidth="1"/>
    <col min="5892" max="5892" width="11.5703125" customWidth="1"/>
    <col min="5893" max="5893" width="11.7109375" customWidth="1"/>
    <col min="5894" max="5894" width="13" customWidth="1"/>
    <col min="5895" max="5895" width="34.7109375" customWidth="1"/>
    <col min="6145" max="6145" width="37.140625" customWidth="1"/>
    <col min="6146" max="6146" width="14" customWidth="1"/>
    <col min="6147" max="6147" width="14.42578125" customWidth="1"/>
    <col min="6148" max="6148" width="11.5703125" customWidth="1"/>
    <col min="6149" max="6149" width="11.7109375" customWidth="1"/>
    <col min="6150" max="6150" width="13" customWidth="1"/>
    <col min="6151" max="6151" width="34.7109375" customWidth="1"/>
    <col min="6401" max="6401" width="37.140625" customWidth="1"/>
    <col min="6402" max="6402" width="14" customWidth="1"/>
    <col min="6403" max="6403" width="14.42578125" customWidth="1"/>
    <col min="6404" max="6404" width="11.5703125" customWidth="1"/>
    <col min="6405" max="6405" width="11.7109375" customWidth="1"/>
    <col min="6406" max="6406" width="13" customWidth="1"/>
    <col min="6407" max="6407" width="34.7109375" customWidth="1"/>
    <col min="6657" max="6657" width="37.140625" customWidth="1"/>
    <col min="6658" max="6658" width="14" customWidth="1"/>
    <col min="6659" max="6659" width="14.42578125" customWidth="1"/>
    <col min="6660" max="6660" width="11.5703125" customWidth="1"/>
    <col min="6661" max="6661" width="11.7109375" customWidth="1"/>
    <col min="6662" max="6662" width="13" customWidth="1"/>
    <col min="6663" max="6663" width="34.7109375" customWidth="1"/>
    <col min="6913" max="6913" width="37.140625" customWidth="1"/>
    <col min="6914" max="6914" width="14" customWidth="1"/>
    <col min="6915" max="6915" width="14.42578125" customWidth="1"/>
    <col min="6916" max="6916" width="11.5703125" customWidth="1"/>
    <col min="6917" max="6917" width="11.7109375" customWidth="1"/>
    <col min="6918" max="6918" width="13" customWidth="1"/>
    <col min="6919" max="6919" width="34.7109375" customWidth="1"/>
    <col min="7169" max="7169" width="37.140625" customWidth="1"/>
    <col min="7170" max="7170" width="14" customWidth="1"/>
    <col min="7171" max="7171" width="14.42578125" customWidth="1"/>
    <col min="7172" max="7172" width="11.5703125" customWidth="1"/>
    <col min="7173" max="7173" width="11.7109375" customWidth="1"/>
    <col min="7174" max="7174" width="13" customWidth="1"/>
    <col min="7175" max="7175" width="34.7109375" customWidth="1"/>
    <col min="7425" max="7425" width="37.140625" customWidth="1"/>
    <col min="7426" max="7426" width="14" customWidth="1"/>
    <col min="7427" max="7427" width="14.42578125" customWidth="1"/>
    <col min="7428" max="7428" width="11.5703125" customWidth="1"/>
    <col min="7429" max="7429" width="11.7109375" customWidth="1"/>
    <col min="7430" max="7430" width="13" customWidth="1"/>
    <col min="7431" max="7431" width="34.7109375" customWidth="1"/>
    <col min="7681" max="7681" width="37.140625" customWidth="1"/>
    <col min="7682" max="7682" width="14" customWidth="1"/>
    <col min="7683" max="7683" width="14.42578125" customWidth="1"/>
    <col min="7684" max="7684" width="11.5703125" customWidth="1"/>
    <col min="7685" max="7685" width="11.7109375" customWidth="1"/>
    <col min="7686" max="7686" width="13" customWidth="1"/>
    <col min="7687" max="7687" width="34.7109375" customWidth="1"/>
    <col min="7937" max="7937" width="37.140625" customWidth="1"/>
    <col min="7938" max="7938" width="14" customWidth="1"/>
    <col min="7939" max="7939" width="14.42578125" customWidth="1"/>
    <col min="7940" max="7940" width="11.5703125" customWidth="1"/>
    <col min="7941" max="7941" width="11.7109375" customWidth="1"/>
    <col min="7942" max="7942" width="13" customWidth="1"/>
    <col min="7943" max="7943" width="34.7109375" customWidth="1"/>
    <col min="8193" max="8193" width="37.140625" customWidth="1"/>
    <col min="8194" max="8194" width="14" customWidth="1"/>
    <col min="8195" max="8195" width="14.42578125" customWidth="1"/>
    <col min="8196" max="8196" width="11.5703125" customWidth="1"/>
    <col min="8197" max="8197" width="11.7109375" customWidth="1"/>
    <col min="8198" max="8198" width="13" customWidth="1"/>
    <col min="8199" max="8199" width="34.7109375" customWidth="1"/>
    <col min="8449" max="8449" width="37.140625" customWidth="1"/>
    <col min="8450" max="8450" width="14" customWidth="1"/>
    <col min="8451" max="8451" width="14.42578125" customWidth="1"/>
    <col min="8452" max="8452" width="11.5703125" customWidth="1"/>
    <col min="8453" max="8453" width="11.7109375" customWidth="1"/>
    <col min="8454" max="8454" width="13" customWidth="1"/>
    <col min="8455" max="8455" width="34.7109375" customWidth="1"/>
    <col min="8705" max="8705" width="37.140625" customWidth="1"/>
    <col min="8706" max="8706" width="14" customWidth="1"/>
    <col min="8707" max="8707" width="14.42578125" customWidth="1"/>
    <col min="8708" max="8708" width="11.5703125" customWidth="1"/>
    <col min="8709" max="8709" width="11.7109375" customWidth="1"/>
    <col min="8710" max="8710" width="13" customWidth="1"/>
    <col min="8711" max="8711" width="34.7109375" customWidth="1"/>
    <col min="8961" max="8961" width="37.140625" customWidth="1"/>
    <col min="8962" max="8962" width="14" customWidth="1"/>
    <col min="8963" max="8963" width="14.42578125" customWidth="1"/>
    <col min="8964" max="8964" width="11.5703125" customWidth="1"/>
    <col min="8965" max="8965" width="11.7109375" customWidth="1"/>
    <col min="8966" max="8966" width="13" customWidth="1"/>
    <col min="8967" max="8967" width="34.7109375" customWidth="1"/>
    <col min="9217" max="9217" width="37.140625" customWidth="1"/>
    <col min="9218" max="9218" width="14" customWidth="1"/>
    <col min="9219" max="9219" width="14.42578125" customWidth="1"/>
    <col min="9220" max="9220" width="11.5703125" customWidth="1"/>
    <col min="9221" max="9221" width="11.7109375" customWidth="1"/>
    <col min="9222" max="9222" width="13" customWidth="1"/>
    <col min="9223" max="9223" width="34.7109375" customWidth="1"/>
    <col min="9473" max="9473" width="37.140625" customWidth="1"/>
    <col min="9474" max="9474" width="14" customWidth="1"/>
    <col min="9475" max="9475" width="14.42578125" customWidth="1"/>
    <col min="9476" max="9476" width="11.5703125" customWidth="1"/>
    <col min="9477" max="9477" width="11.7109375" customWidth="1"/>
    <col min="9478" max="9478" width="13" customWidth="1"/>
    <col min="9479" max="9479" width="34.7109375" customWidth="1"/>
    <col min="9729" max="9729" width="37.140625" customWidth="1"/>
    <col min="9730" max="9730" width="14" customWidth="1"/>
    <col min="9731" max="9731" width="14.42578125" customWidth="1"/>
    <col min="9732" max="9732" width="11.5703125" customWidth="1"/>
    <col min="9733" max="9733" width="11.7109375" customWidth="1"/>
    <col min="9734" max="9734" width="13" customWidth="1"/>
    <col min="9735" max="9735" width="34.7109375" customWidth="1"/>
    <col min="9985" max="9985" width="37.140625" customWidth="1"/>
    <col min="9986" max="9986" width="14" customWidth="1"/>
    <col min="9987" max="9987" width="14.42578125" customWidth="1"/>
    <col min="9988" max="9988" width="11.5703125" customWidth="1"/>
    <col min="9989" max="9989" width="11.7109375" customWidth="1"/>
    <col min="9990" max="9990" width="13" customWidth="1"/>
    <col min="9991" max="9991" width="34.7109375" customWidth="1"/>
    <col min="10241" max="10241" width="37.140625" customWidth="1"/>
    <col min="10242" max="10242" width="14" customWidth="1"/>
    <col min="10243" max="10243" width="14.42578125" customWidth="1"/>
    <col min="10244" max="10244" width="11.5703125" customWidth="1"/>
    <col min="10245" max="10245" width="11.7109375" customWidth="1"/>
    <col min="10246" max="10246" width="13" customWidth="1"/>
    <col min="10247" max="10247" width="34.7109375" customWidth="1"/>
    <col min="10497" max="10497" width="37.140625" customWidth="1"/>
    <col min="10498" max="10498" width="14" customWidth="1"/>
    <col min="10499" max="10499" width="14.42578125" customWidth="1"/>
    <col min="10500" max="10500" width="11.5703125" customWidth="1"/>
    <col min="10501" max="10501" width="11.7109375" customWidth="1"/>
    <col min="10502" max="10502" width="13" customWidth="1"/>
    <col min="10503" max="10503" width="34.7109375" customWidth="1"/>
    <col min="10753" max="10753" width="37.140625" customWidth="1"/>
    <col min="10754" max="10754" width="14" customWidth="1"/>
    <col min="10755" max="10755" width="14.42578125" customWidth="1"/>
    <col min="10756" max="10756" width="11.5703125" customWidth="1"/>
    <col min="10757" max="10757" width="11.7109375" customWidth="1"/>
    <col min="10758" max="10758" width="13" customWidth="1"/>
    <col min="10759" max="10759" width="34.7109375" customWidth="1"/>
    <col min="11009" max="11009" width="37.140625" customWidth="1"/>
    <col min="11010" max="11010" width="14" customWidth="1"/>
    <col min="11011" max="11011" width="14.42578125" customWidth="1"/>
    <col min="11012" max="11012" width="11.5703125" customWidth="1"/>
    <col min="11013" max="11013" width="11.7109375" customWidth="1"/>
    <col min="11014" max="11014" width="13" customWidth="1"/>
    <col min="11015" max="11015" width="34.7109375" customWidth="1"/>
    <col min="11265" max="11265" width="37.140625" customWidth="1"/>
    <col min="11266" max="11266" width="14" customWidth="1"/>
    <col min="11267" max="11267" width="14.42578125" customWidth="1"/>
    <col min="11268" max="11268" width="11.5703125" customWidth="1"/>
    <col min="11269" max="11269" width="11.7109375" customWidth="1"/>
    <col min="11270" max="11270" width="13" customWidth="1"/>
    <col min="11271" max="11271" width="34.7109375" customWidth="1"/>
    <col min="11521" max="11521" width="37.140625" customWidth="1"/>
    <col min="11522" max="11522" width="14" customWidth="1"/>
    <col min="11523" max="11523" width="14.42578125" customWidth="1"/>
    <col min="11524" max="11524" width="11.5703125" customWidth="1"/>
    <col min="11525" max="11525" width="11.7109375" customWidth="1"/>
    <col min="11526" max="11526" width="13" customWidth="1"/>
    <col min="11527" max="11527" width="34.7109375" customWidth="1"/>
    <col min="11777" max="11777" width="37.140625" customWidth="1"/>
    <col min="11778" max="11778" width="14" customWidth="1"/>
    <col min="11779" max="11779" width="14.42578125" customWidth="1"/>
    <col min="11780" max="11780" width="11.5703125" customWidth="1"/>
    <col min="11781" max="11781" width="11.7109375" customWidth="1"/>
    <col min="11782" max="11782" width="13" customWidth="1"/>
    <col min="11783" max="11783" width="34.7109375" customWidth="1"/>
    <col min="12033" max="12033" width="37.140625" customWidth="1"/>
    <col min="12034" max="12034" width="14" customWidth="1"/>
    <col min="12035" max="12035" width="14.42578125" customWidth="1"/>
    <col min="12036" max="12036" width="11.5703125" customWidth="1"/>
    <col min="12037" max="12037" width="11.7109375" customWidth="1"/>
    <col min="12038" max="12038" width="13" customWidth="1"/>
    <col min="12039" max="12039" width="34.7109375" customWidth="1"/>
    <col min="12289" max="12289" width="37.140625" customWidth="1"/>
    <col min="12290" max="12290" width="14" customWidth="1"/>
    <col min="12291" max="12291" width="14.42578125" customWidth="1"/>
    <col min="12292" max="12292" width="11.5703125" customWidth="1"/>
    <col min="12293" max="12293" width="11.7109375" customWidth="1"/>
    <col min="12294" max="12294" width="13" customWidth="1"/>
    <col min="12295" max="12295" width="34.7109375" customWidth="1"/>
    <col min="12545" max="12545" width="37.140625" customWidth="1"/>
    <col min="12546" max="12546" width="14" customWidth="1"/>
    <col min="12547" max="12547" width="14.42578125" customWidth="1"/>
    <col min="12548" max="12548" width="11.5703125" customWidth="1"/>
    <col min="12549" max="12549" width="11.7109375" customWidth="1"/>
    <col min="12550" max="12550" width="13" customWidth="1"/>
    <col min="12551" max="12551" width="34.7109375" customWidth="1"/>
    <col min="12801" max="12801" width="37.140625" customWidth="1"/>
    <col min="12802" max="12802" width="14" customWidth="1"/>
    <col min="12803" max="12803" width="14.42578125" customWidth="1"/>
    <col min="12804" max="12804" width="11.5703125" customWidth="1"/>
    <col min="12805" max="12805" width="11.7109375" customWidth="1"/>
    <col min="12806" max="12806" width="13" customWidth="1"/>
    <col min="12807" max="12807" width="34.7109375" customWidth="1"/>
    <col min="13057" max="13057" width="37.140625" customWidth="1"/>
    <col min="13058" max="13058" width="14" customWidth="1"/>
    <col min="13059" max="13059" width="14.42578125" customWidth="1"/>
    <col min="13060" max="13060" width="11.5703125" customWidth="1"/>
    <col min="13061" max="13061" width="11.7109375" customWidth="1"/>
    <col min="13062" max="13062" width="13" customWidth="1"/>
    <col min="13063" max="13063" width="34.7109375" customWidth="1"/>
    <col min="13313" max="13313" width="37.140625" customWidth="1"/>
    <col min="13314" max="13314" width="14" customWidth="1"/>
    <col min="13315" max="13315" width="14.42578125" customWidth="1"/>
    <col min="13316" max="13316" width="11.5703125" customWidth="1"/>
    <col min="13317" max="13317" width="11.7109375" customWidth="1"/>
    <col min="13318" max="13318" width="13" customWidth="1"/>
    <col min="13319" max="13319" width="34.7109375" customWidth="1"/>
    <col min="13569" max="13569" width="37.140625" customWidth="1"/>
    <col min="13570" max="13570" width="14" customWidth="1"/>
    <col min="13571" max="13571" width="14.42578125" customWidth="1"/>
    <col min="13572" max="13572" width="11.5703125" customWidth="1"/>
    <col min="13573" max="13573" width="11.7109375" customWidth="1"/>
    <col min="13574" max="13574" width="13" customWidth="1"/>
    <col min="13575" max="13575" width="34.7109375" customWidth="1"/>
    <col min="13825" max="13825" width="37.140625" customWidth="1"/>
    <col min="13826" max="13826" width="14" customWidth="1"/>
    <col min="13827" max="13827" width="14.42578125" customWidth="1"/>
    <col min="13828" max="13828" width="11.5703125" customWidth="1"/>
    <col min="13829" max="13829" width="11.7109375" customWidth="1"/>
    <col min="13830" max="13830" width="13" customWidth="1"/>
    <col min="13831" max="13831" width="34.7109375" customWidth="1"/>
    <col min="14081" max="14081" width="37.140625" customWidth="1"/>
    <col min="14082" max="14082" width="14" customWidth="1"/>
    <col min="14083" max="14083" width="14.42578125" customWidth="1"/>
    <col min="14084" max="14084" width="11.5703125" customWidth="1"/>
    <col min="14085" max="14085" width="11.7109375" customWidth="1"/>
    <col min="14086" max="14086" width="13" customWidth="1"/>
    <col min="14087" max="14087" width="34.7109375" customWidth="1"/>
    <col min="14337" max="14337" width="37.140625" customWidth="1"/>
    <col min="14338" max="14338" width="14" customWidth="1"/>
    <col min="14339" max="14339" width="14.42578125" customWidth="1"/>
    <col min="14340" max="14340" width="11.5703125" customWidth="1"/>
    <col min="14341" max="14341" width="11.7109375" customWidth="1"/>
    <col min="14342" max="14342" width="13" customWidth="1"/>
    <col min="14343" max="14343" width="34.7109375" customWidth="1"/>
    <col min="14593" max="14593" width="37.140625" customWidth="1"/>
    <col min="14594" max="14594" width="14" customWidth="1"/>
    <col min="14595" max="14595" width="14.42578125" customWidth="1"/>
    <col min="14596" max="14596" width="11.5703125" customWidth="1"/>
    <col min="14597" max="14597" width="11.7109375" customWidth="1"/>
    <col min="14598" max="14598" width="13" customWidth="1"/>
    <col min="14599" max="14599" width="34.7109375" customWidth="1"/>
    <col min="14849" max="14849" width="37.140625" customWidth="1"/>
    <col min="14850" max="14850" width="14" customWidth="1"/>
    <col min="14851" max="14851" width="14.42578125" customWidth="1"/>
    <col min="14852" max="14852" width="11.5703125" customWidth="1"/>
    <col min="14853" max="14853" width="11.7109375" customWidth="1"/>
    <col min="14854" max="14854" width="13" customWidth="1"/>
    <col min="14855" max="14855" width="34.7109375" customWidth="1"/>
    <col min="15105" max="15105" width="37.140625" customWidth="1"/>
    <col min="15106" max="15106" width="14" customWidth="1"/>
    <col min="15107" max="15107" width="14.42578125" customWidth="1"/>
    <col min="15108" max="15108" width="11.5703125" customWidth="1"/>
    <col min="15109" max="15109" width="11.7109375" customWidth="1"/>
    <col min="15110" max="15110" width="13" customWidth="1"/>
    <col min="15111" max="15111" width="34.7109375" customWidth="1"/>
    <col min="15361" max="15361" width="37.140625" customWidth="1"/>
    <col min="15362" max="15362" width="14" customWidth="1"/>
    <col min="15363" max="15363" width="14.42578125" customWidth="1"/>
    <col min="15364" max="15364" width="11.5703125" customWidth="1"/>
    <col min="15365" max="15365" width="11.7109375" customWidth="1"/>
    <col min="15366" max="15366" width="13" customWidth="1"/>
    <col min="15367" max="15367" width="34.7109375" customWidth="1"/>
    <col min="15617" max="15617" width="37.140625" customWidth="1"/>
    <col min="15618" max="15618" width="14" customWidth="1"/>
    <col min="15619" max="15619" width="14.42578125" customWidth="1"/>
    <col min="15620" max="15620" width="11.5703125" customWidth="1"/>
    <col min="15621" max="15621" width="11.7109375" customWidth="1"/>
    <col min="15622" max="15622" width="13" customWidth="1"/>
    <col min="15623" max="15623" width="34.7109375" customWidth="1"/>
    <col min="15873" max="15873" width="37.140625" customWidth="1"/>
    <col min="15874" max="15874" width="14" customWidth="1"/>
    <col min="15875" max="15875" width="14.42578125" customWidth="1"/>
    <col min="15876" max="15876" width="11.5703125" customWidth="1"/>
    <col min="15877" max="15877" width="11.7109375" customWidth="1"/>
    <col min="15878" max="15878" width="13" customWidth="1"/>
    <col min="15879" max="15879" width="34.7109375" customWidth="1"/>
    <col min="16129" max="16129" width="37.140625" customWidth="1"/>
    <col min="16130" max="16130" width="14" customWidth="1"/>
    <col min="16131" max="16131" width="14.42578125" customWidth="1"/>
    <col min="16132" max="16132" width="11.5703125" customWidth="1"/>
    <col min="16133" max="16133" width="11.7109375" customWidth="1"/>
    <col min="16134" max="16134" width="13" customWidth="1"/>
    <col min="16135" max="16135" width="34.7109375" customWidth="1"/>
  </cols>
  <sheetData>
    <row r="1" spans="1:7" s="1" customFormat="1" ht="48" customHeight="1">
      <c r="A1" s="393" t="s">
        <v>416</v>
      </c>
      <c r="B1" s="394"/>
      <c r="C1" s="394"/>
      <c r="D1" s="394"/>
      <c r="E1" s="394"/>
      <c r="F1" s="394"/>
      <c r="G1" s="394"/>
    </row>
    <row r="2" spans="1:7" s="1" customFormat="1" ht="15">
      <c r="A2" s="394"/>
      <c r="B2" s="394"/>
      <c r="C2" s="394"/>
      <c r="D2" s="394"/>
      <c r="E2" s="394"/>
      <c r="F2" s="394"/>
      <c r="G2" s="394"/>
    </row>
    <row r="3" spans="1:7" s="2" customFormat="1" ht="12.75" customHeight="1">
      <c r="A3" s="395" t="s">
        <v>211</v>
      </c>
      <c r="B3" s="396"/>
      <c r="C3" s="396"/>
      <c r="D3" s="396"/>
      <c r="E3" s="396"/>
      <c r="F3" s="396"/>
      <c r="G3" s="395"/>
    </row>
    <row r="4" spans="1:7" s="3" customFormat="1" ht="36.75" customHeight="1">
      <c r="A4" s="397" t="s">
        <v>212</v>
      </c>
      <c r="B4" s="399" t="s">
        <v>417</v>
      </c>
      <c r="C4" s="401" t="s">
        <v>418</v>
      </c>
      <c r="D4" s="403" t="s">
        <v>419</v>
      </c>
      <c r="E4" s="404"/>
      <c r="F4" s="404"/>
      <c r="G4" s="405"/>
    </row>
    <row r="5" spans="1:7" s="3" customFormat="1" ht="36.75" customHeight="1">
      <c r="A5" s="398"/>
      <c r="B5" s="400"/>
      <c r="C5" s="402"/>
      <c r="D5" s="4" t="s">
        <v>420</v>
      </c>
      <c r="E5" s="4" t="s">
        <v>421</v>
      </c>
      <c r="F5" s="5" t="s">
        <v>422</v>
      </c>
      <c r="G5" s="406"/>
    </row>
    <row r="6" spans="1:7" s="9" customFormat="1" ht="24">
      <c r="A6" s="6" t="s">
        <v>423</v>
      </c>
      <c r="B6" s="7">
        <v>86</v>
      </c>
      <c r="C6" s="8">
        <v>102152857</v>
      </c>
      <c r="D6" s="8">
        <v>85709818</v>
      </c>
      <c r="E6" s="8">
        <v>11095085</v>
      </c>
      <c r="F6" s="8">
        <v>5347955</v>
      </c>
      <c r="G6" s="6" t="s">
        <v>220</v>
      </c>
    </row>
    <row r="7" spans="1:7" s="12" customFormat="1" ht="17.25" customHeight="1">
      <c r="A7" s="10" t="s">
        <v>221</v>
      </c>
      <c r="B7" s="10"/>
      <c r="C7" s="11" t="s">
        <v>222</v>
      </c>
      <c r="D7" s="11" t="s">
        <v>222</v>
      </c>
      <c r="E7" s="11" t="s">
        <v>222</v>
      </c>
      <c r="F7" s="11" t="s">
        <v>222</v>
      </c>
      <c r="G7" s="10" t="s">
        <v>223</v>
      </c>
    </row>
    <row r="8" spans="1:7" s="15" customFormat="1" ht="15" customHeight="1">
      <c r="A8" s="13" t="s">
        <v>224</v>
      </c>
      <c r="B8" s="10" t="s">
        <v>225</v>
      </c>
      <c r="C8" s="11">
        <v>65291834</v>
      </c>
      <c r="D8" s="11">
        <v>59194239</v>
      </c>
      <c r="E8" s="11">
        <v>4652332</v>
      </c>
      <c r="F8" s="11">
        <v>1445263</v>
      </c>
      <c r="G8" s="14" t="s">
        <v>226</v>
      </c>
    </row>
    <row r="9" spans="1:7" s="15" customFormat="1" ht="24">
      <c r="A9" s="13" t="s">
        <v>227</v>
      </c>
      <c r="B9" s="10" t="s">
        <v>228</v>
      </c>
      <c r="C9" s="11">
        <v>16157067</v>
      </c>
      <c r="D9" s="11">
        <v>12692531</v>
      </c>
      <c r="E9" s="11">
        <v>2231489</v>
      </c>
      <c r="F9" s="11">
        <v>1233048</v>
      </c>
      <c r="G9" s="14" t="s">
        <v>229</v>
      </c>
    </row>
    <row r="10" spans="1:7" s="15" customFormat="1" ht="27" customHeight="1">
      <c r="A10" s="13" t="s">
        <v>230</v>
      </c>
      <c r="B10" s="10" t="s">
        <v>231</v>
      </c>
      <c r="C10" s="11">
        <v>5020125</v>
      </c>
      <c r="D10" s="11">
        <v>3891421</v>
      </c>
      <c r="E10" s="11">
        <v>868027</v>
      </c>
      <c r="F10" s="11">
        <v>260677</v>
      </c>
      <c r="G10" s="14" t="s">
        <v>232</v>
      </c>
    </row>
    <row r="11" spans="1:7" s="15" customFormat="1" ht="15" customHeight="1">
      <c r="A11" s="13" t="s">
        <v>233</v>
      </c>
      <c r="B11" s="10" t="s">
        <v>234</v>
      </c>
      <c r="C11" s="11">
        <v>2652331</v>
      </c>
      <c r="D11" s="11">
        <v>891461</v>
      </c>
      <c r="E11" s="11">
        <v>1494047</v>
      </c>
      <c r="F11" s="11">
        <v>266823</v>
      </c>
      <c r="G11" s="14" t="s">
        <v>235</v>
      </c>
    </row>
    <row r="12" spans="1:7" s="15" customFormat="1" ht="24">
      <c r="A12" s="13" t="s">
        <v>236</v>
      </c>
      <c r="B12" s="10" t="s">
        <v>237</v>
      </c>
      <c r="C12" s="11">
        <v>13031500</v>
      </c>
      <c r="D12" s="11">
        <v>9040166</v>
      </c>
      <c r="E12" s="11">
        <v>1849190</v>
      </c>
      <c r="F12" s="11">
        <v>2142144</v>
      </c>
      <c r="G12" s="14" t="s">
        <v>238</v>
      </c>
    </row>
    <row r="13" spans="1:7" s="9" customFormat="1" ht="36">
      <c r="A13" s="6" t="s">
        <v>424</v>
      </c>
      <c r="B13" s="7">
        <v>87</v>
      </c>
      <c r="C13" s="8">
        <v>8206512</v>
      </c>
      <c r="D13" s="8">
        <v>8060272</v>
      </c>
      <c r="E13" s="8">
        <v>62573</v>
      </c>
      <c r="F13" s="8">
        <v>83667</v>
      </c>
      <c r="G13" s="6" t="s">
        <v>240</v>
      </c>
    </row>
    <row r="14" spans="1:7" s="12" customFormat="1" ht="17.25" customHeight="1">
      <c r="A14" s="10" t="s">
        <v>221</v>
      </c>
      <c r="B14" s="10"/>
      <c r="C14" s="11" t="s">
        <v>222</v>
      </c>
      <c r="D14" s="11" t="s">
        <v>222</v>
      </c>
      <c r="E14" s="11" t="s">
        <v>222</v>
      </c>
      <c r="F14" s="11" t="s">
        <v>222</v>
      </c>
      <c r="G14" s="10" t="s">
        <v>223</v>
      </c>
    </row>
    <row r="15" spans="1:7" s="15" customFormat="1" ht="24">
      <c r="A15" s="16" t="s">
        <v>241</v>
      </c>
      <c r="B15" s="10" t="s">
        <v>242</v>
      </c>
      <c r="C15" s="11">
        <v>248801</v>
      </c>
      <c r="D15" s="11">
        <v>242944</v>
      </c>
      <c r="E15" s="11">
        <v>4865</v>
      </c>
      <c r="F15" s="11">
        <v>992</v>
      </c>
      <c r="G15" s="14" t="s">
        <v>243</v>
      </c>
    </row>
    <row r="16" spans="1:7" s="15" customFormat="1" ht="60">
      <c r="A16" s="16" t="s">
        <v>244</v>
      </c>
      <c r="B16" s="10" t="s">
        <v>245</v>
      </c>
      <c r="C16" s="11">
        <v>2803124</v>
      </c>
      <c r="D16" s="11">
        <v>2781151</v>
      </c>
      <c r="E16" s="11">
        <v>13991</v>
      </c>
      <c r="F16" s="11">
        <v>7982</v>
      </c>
      <c r="G16" s="14" t="s">
        <v>247</v>
      </c>
    </row>
    <row r="17" spans="1:7" s="15" customFormat="1" ht="36">
      <c r="A17" s="16" t="s">
        <v>248</v>
      </c>
      <c r="B17" s="10" t="s">
        <v>249</v>
      </c>
      <c r="C17" s="11">
        <v>2085216</v>
      </c>
      <c r="D17" s="11">
        <v>2051296</v>
      </c>
      <c r="E17" s="11">
        <v>21692</v>
      </c>
      <c r="F17" s="11">
        <v>12228</v>
      </c>
      <c r="G17" s="14" t="s">
        <v>250</v>
      </c>
    </row>
    <row r="18" spans="1:7" s="15" customFormat="1" ht="24">
      <c r="A18" s="16" t="s">
        <v>251</v>
      </c>
      <c r="B18" s="10" t="s">
        <v>252</v>
      </c>
      <c r="C18" s="11">
        <v>3069371</v>
      </c>
      <c r="D18" s="11">
        <v>2984881</v>
      </c>
      <c r="E18" s="11">
        <v>22025</v>
      </c>
      <c r="F18" s="11">
        <v>62465</v>
      </c>
      <c r="G18" s="14" t="s">
        <v>253</v>
      </c>
    </row>
    <row r="19" spans="1:7" s="9" customFormat="1" ht="36">
      <c r="A19" s="6" t="s">
        <v>425</v>
      </c>
      <c r="B19" s="7">
        <v>88</v>
      </c>
      <c r="C19" s="8">
        <v>542600</v>
      </c>
      <c r="D19" s="8">
        <v>477398</v>
      </c>
      <c r="E19" s="8">
        <v>13900</v>
      </c>
      <c r="F19" s="8">
        <v>51302</v>
      </c>
      <c r="G19" s="6" t="s">
        <v>255</v>
      </c>
    </row>
    <row r="20" spans="1:7" s="12" customFormat="1" ht="15.75" customHeight="1">
      <c r="A20" s="10" t="s">
        <v>221</v>
      </c>
      <c r="B20" s="10"/>
      <c r="C20" s="11" t="s">
        <v>222</v>
      </c>
      <c r="D20" s="11" t="s">
        <v>222</v>
      </c>
      <c r="E20" s="11" t="s">
        <v>222</v>
      </c>
      <c r="F20" s="11" t="s">
        <v>222</v>
      </c>
      <c r="G20" s="10" t="s">
        <v>223</v>
      </c>
    </row>
    <row r="21" spans="1:7" s="15" customFormat="1" ht="36">
      <c r="A21" s="16" t="s">
        <v>256</v>
      </c>
      <c r="B21" s="10" t="s">
        <v>257</v>
      </c>
      <c r="C21" s="11">
        <v>158388</v>
      </c>
      <c r="D21" s="11">
        <v>149776</v>
      </c>
      <c r="E21" s="11">
        <v>793</v>
      </c>
      <c r="F21" s="11">
        <v>7819</v>
      </c>
      <c r="G21" s="14" t="s">
        <v>258</v>
      </c>
    </row>
    <row r="22" spans="1:7" s="15" customFormat="1" ht="24">
      <c r="A22" s="16" t="s">
        <v>259</v>
      </c>
      <c r="B22" s="10" t="s">
        <v>260</v>
      </c>
      <c r="C22" s="11">
        <v>30519</v>
      </c>
      <c r="D22" s="11">
        <v>27366</v>
      </c>
      <c r="E22" s="11">
        <v>3153</v>
      </c>
      <c r="F22" s="11" t="s">
        <v>246</v>
      </c>
      <c r="G22" s="14" t="s">
        <v>261</v>
      </c>
    </row>
    <row r="23" spans="1:7" s="15" customFormat="1" ht="36">
      <c r="A23" s="17" t="s">
        <v>262</v>
      </c>
      <c r="B23" s="18" t="s">
        <v>263</v>
      </c>
      <c r="C23" s="19">
        <v>353693</v>
      </c>
      <c r="D23" s="19">
        <v>300256</v>
      </c>
      <c r="E23" s="19">
        <v>9954</v>
      </c>
      <c r="F23" s="19">
        <v>43483</v>
      </c>
      <c r="G23" s="20" t="s">
        <v>264</v>
      </c>
    </row>
    <row r="24" spans="1:7">
      <c r="C24" s="21"/>
      <c r="D24" s="21"/>
      <c r="E24" s="21"/>
      <c r="F24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5" orientation="landscape" useFirstPageNumber="1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G18" sqref="G18"/>
    </sheetView>
  </sheetViews>
  <sheetFormatPr defaultRowHeight="12.75"/>
  <cols>
    <col min="1" max="1" width="38.28515625" customWidth="1"/>
    <col min="2" max="2" width="15.7109375" customWidth="1"/>
    <col min="3" max="3" width="13.5703125" customWidth="1"/>
    <col min="4" max="4" width="11.140625" customWidth="1"/>
    <col min="5" max="5" width="10.5703125" customWidth="1"/>
    <col min="6" max="6" width="12.42578125" bestFit="1" customWidth="1"/>
    <col min="7" max="7" width="35.85546875" customWidth="1"/>
    <col min="257" max="257" width="38.28515625" customWidth="1"/>
    <col min="258" max="258" width="15.7109375" customWidth="1"/>
    <col min="259" max="259" width="13.5703125" customWidth="1"/>
    <col min="260" max="260" width="11.140625" customWidth="1"/>
    <col min="261" max="261" width="10.5703125" customWidth="1"/>
    <col min="262" max="262" width="12.42578125" bestFit="1" customWidth="1"/>
    <col min="263" max="263" width="35.85546875" customWidth="1"/>
    <col min="513" max="513" width="38.28515625" customWidth="1"/>
    <col min="514" max="514" width="15.7109375" customWidth="1"/>
    <col min="515" max="515" width="13.5703125" customWidth="1"/>
    <col min="516" max="516" width="11.140625" customWidth="1"/>
    <col min="517" max="517" width="10.5703125" customWidth="1"/>
    <col min="518" max="518" width="12.42578125" bestFit="1" customWidth="1"/>
    <col min="519" max="519" width="35.85546875" customWidth="1"/>
    <col min="769" max="769" width="38.28515625" customWidth="1"/>
    <col min="770" max="770" width="15.7109375" customWidth="1"/>
    <col min="771" max="771" width="13.5703125" customWidth="1"/>
    <col min="772" max="772" width="11.140625" customWidth="1"/>
    <col min="773" max="773" width="10.5703125" customWidth="1"/>
    <col min="774" max="774" width="12.42578125" bestFit="1" customWidth="1"/>
    <col min="775" max="775" width="35.85546875" customWidth="1"/>
    <col min="1025" max="1025" width="38.28515625" customWidth="1"/>
    <col min="1026" max="1026" width="15.7109375" customWidth="1"/>
    <col min="1027" max="1027" width="13.5703125" customWidth="1"/>
    <col min="1028" max="1028" width="11.140625" customWidth="1"/>
    <col min="1029" max="1029" width="10.5703125" customWidth="1"/>
    <col min="1030" max="1030" width="12.42578125" bestFit="1" customWidth="1"/>
    <col min="1031" max="1031" width="35.85546875" customWidth="1"/>
    <col min="1281" max="1281" width="38.28515625" customWidth="1"/>
    <col min="1282" max="1282" width="15.7109375" customWidth="1"/>
    <col min="1283" max="1283" width="13.5703125" customWidth="1"/>
    <col min="1284" max="1284" width="11.140625" customWidth="1"/>
    <col min="1285" max="1285" width="10.5703125" customWidth="1"/>
    <col min="1286" max="1286" width="12.42578125" bestFit="1" customWidth="1"/>
    <col min="1287" max="1287" width="35.85546875" customWidth="1"/>
    <col min="1537" max="1537" width="38.28515625" customWidth="1"/>
    <col min="1538" max="1538" width="15.7109375" customWidth="1"/>
    <col min="1539" max="1539" width="13.5703125" customWidth="1"/>
    <col min="1540" max="1540" width="11.140625" customWidth="1"/>
    <col min="1541" max="1541" width="10.5703125" customWidth="1"/>
    <col min="1542" max="1542" width="12.42578125" bestFit="1" customWidth="1"/>
    <col min="1543" max="1543" width="35.85546875" customWidth="1"/>
    <col min="1793" max="1793" width="38.28515625" customWidth="1"/>
    <col min="1794" max="1794" width="15.7109375" customWidth="1"/>
    <col min="1795" max="1795" width="13.5703125" customWidth="1"/>
    <col min="1796" max="1796" width="11.140625" customWidth="1"/>
    <col min="1797" max="1797" width="10.5703125" customWidth="1"/>
    <col min="1798" max="1798" width="12.42578125" bestFit="1" customWidth="1"/>
    <col min="1799" max="1799" width="35.85546875" customWidth="1"/>
    <col min="2049" max="2049" width="38.28515625" customWidth="1"/>
    <col min="2050" max="2050" width="15.7109375" customWidth="1"/>
    <col min="2051" max="2051" width="13.5703125" customWidth="1"/>
    <col min="2052" max="2052" width="11.140625" customWidth="1"/>
    <col min="2053" max="2053" width="10.5703125" customWidth="1"/>
    <col min="2054" max="2054" width="12.42578125" bestFit="1" customWidth="1"/>
    <col min="2055" max="2055" width="35.85546875" customWidth="1"/>
    <col min="2305" max="2305" width="38.28515625" customWidth="1"/>
    <col min="2306" max="2306" width="15.7109375" customWidth="1"/>
    <col min="2307" max="2307" width="13.5703125" customWidth="1"/>
    <col min="2308" max="2308" width="11.140625" customWidth="1"/>
    <col min="2309" max="2309" width="10.5703125" customWidth="1"/>
    <col min="2310" max="2310" width="12.42578125" bestFit="1" customWidth="1"/>
    <col min="2311" max="2311" width="35.85546875" customWidth="1"/>
    <col min="2561" max="2561" width="38.28515625" customWidth="1"/>
    <col min="2562" max="2562" width="15.7109375" customWidth="1"/>
    <col min="2563" max="2563" width="13.5703125" customWidth="1"/>
    <col min="2564" max="2564" width="11.140625" customWidth="1"/>
    <col min="2565" max="2565" width="10.5703125" customWidth="1"/>
    <col min="2566" max="2566" width="12.42578125" bestFit="1" customWidth="1"/>
    <col min="2567" max="2567" width="35.85546875" customWidth="1"/>
    <col min="2817" max="2817" width="38.28515625" customWidth="1"/>
    <col min="2818" max="2818" width="15.7109375" customWidth="1"/>
    <col min="2819" max="2819" width="13.5703125" customWidth="1"/>
    <col min="2820" max="2820" width="11.140625" customWidth="1"/>
    <col min="2821" max="2821" width="10.5703125" customWidth="1"/>
    <col min="2822" max="2822" width="12.42578125" bestFit="1" customWidth="1"/>
    <col min="2823" max="2823" width="35.85546875" customWidth="1"/>
    <col min="3073" max="3073" width="38.28515625" customWidth="1"/>
    <col min="3074" max="3074" width="15.7109375" customWidth="1"/>
    <col min="3075" max="3075" width="13.5703125" customWidth="1"/>
    <col min="3076" max="3076" width="11.140625" customWidth="1"/>
    <col min="3077" max="3077" width="10.5703125" customWidth="1"/>
    <col min="3078" max="3078" width="12.42578125" bestFit="1" customWidth="1"/>
    <col min="3079" max="3079" width="35.85546875" customWidth="1"/>
    <col min="3329" max="3329" width="38.28515625" customWidth="1"/>
    <col min="3330" max="3330" width="15.7109375" customWidth="1"/>
    <col min="3331" max="3331" width="13.5703125" customWidth="1"/>
    <col min="3332" max="3332" width="11.140625" customWidth="1"/>
    <col min="3333" max="3333" width="10.5703125" customWidth="1"/>
    <col min="3334" max="3334" width="12.42578125" bestFit="1" customWidth="1"/>
    <col min="3335" max="3335" width="35.85546875" customWidth="1"/>
    <col min="3585" max="3585" width="38.28515625" customWidth="1"/>
    <col min="3586" max="3586" width="15.7109375" customWidth="1"/>
    <col min="3587" max="3587" width="13.5703125" customWidth="1"/>
    <col min="3588" max="3588" width="11.140625" customWidth="1"/>
    <col min="3589" max="3589" width="10.5703125" customWidth="1"/>
    <col min="3590" max="3590" width="12.42578125" bestFit="1" customWidth="1"/>
    <col min="3591" max="3591" width="35.85546875" customWidth="1"/>
    <col min="3841" max="3841" width="38.28515625" customWidth="1"/>
    <col min="3842" max="3842" width="15.7109375" customWidth="1"/>
    <col min="3843" max="3843" width="13.5703125" customWidth="1"/>
    <col min="3844" max="3844" width="11.140625" customWidth="1"/>
    <col min="3845" max="3845" width="10.5703125" customWidth="1"/>
    <col min="3846" max="3846" width="12.42578125" bestFit="1" customWidth="1"/>
    <col min="3847" max="3847" width="35.85546875" customWidth="1"/>
    <col min="4097" max="4097" width="38.28515625" customWidth="1"/>
    <col min="4098" max="4098" width="15.7109375" customWidth="1"/>
    <col min="4099" max="4099" width="13.5703125" customWidth="1"/>
    <col min="4100" max="4100" width="11.140625" customWidth="1"/>
    <col min="4101" max="4101" width="10.5703125" customWidth="1"/>
    <col min="4102" max="4102" width="12.42578125" bestFit="1" customWidth="1"/>
    <col min="4103" max="4103" width="35.85546875" customWidth="1"/>
    <col min="4353" max="4353" width="38.28515625" customWidth="1"/>
    <col min="4354" max="4354" width="15.7109375" customWidth="1"/>
    <col min="4355" max="4355" width="13.5703125" customWidth="1"/>
    <col min="4356" max="4356" width="11.140625" customWidth="1"/>
    <col min="4357" max="4357" width="10.5703125" customWidth="1"/>
    <col min="4358" max="4358" width="12.42578125" bestFit="1" customWidth="1"/>
    <col min="4359" max="4359" width="35.85546875" customWidth="1"/>
    <col min="4609" max="4609" width="38.28515625" customWidth="1"/>
    <col min="4610" max="4610" width="15.7109375" customWidth="1"/>
    <col min="4611" max="4611" width="13.5703125" customWidth="1"/>
    <col min="4612" max="4612" width="11.140625" customWidth="1"/>
    <col min="4613" max="4613" width="10.5703125" customWidth="1"/>
    <col min="4614" max="4614" width="12.42578125" bestFit="1" customWidth="1"/>
    <col min="4615" max="4615" width="35.85546875" customWidth="1"/>
    <col min="4865" max="4865" width="38.28515625" customWidth="1"/>
    <col min="4866" max="4866" width="15.7109375" customWidth="1"/>
    <col min="4867" max="4867" width="13.5703125" customWidth="1"/>
    <col min="4868" max="4868" width="11.140625" customWidth="1"/>
    <col min="4869" max="4869" width="10.5703125" customWidth="1"/>
    <col min="4870" max="4870" width="12.42578125" bestFit="1" customWidth="1"/>
    <col min="4871" max="4871" width="35.85546875" customWidth="1"/>
    <col min="5121" max="5121" width="38.28515625" customWidth="1"/>
    <col min="5122" max="5122" width="15.7109375" customWidth="1"/>
    <col min="5123" max="5123" width="13.5703125" customWidth="1"/>
    <col min="5124" max="5124" width="11.140625" customWidth="1"/>
    <col min="5125" max="5125" width="10.5703125" customWidth="1"/>
    <col min="5126" max="5126" width="12.42578125" bestFit="1" customWidth="1"/>
    <col min="5127" max="5127" width="35.85546875" customWidth="1"/>
    <col min="5377" max="5377" width="38.28515625" customWidth="1"/>
    <col min="5378" max="5378" width="15.7109375" customWidth="1"/>
    <col min="5379" max="5379" width="13.5703125" customWidth="1"/>
    <col min="5380" max="5380" width="11.140625" customWidth="1"/>
    <col min="5381" max="5381" width="10.5703125" customWidth="1"/>
    <col min="5382" max="5382" width="12.42578125" bestFit="1" customWidth="1"/>
    <col min="5383" max="5383" width="35.85546875" customWidth="1"/>
    <col min="5633" max="5633" width="38.28515625" customWidth="1"/>
    <col min="5634" max="5634" width="15.7109375" customWidth="1"/>
    <col min="5635" max="5635" width="13.5703125" customWidth="1"/>
    <col min="5636" max="5636" width="11.140625" customWidth="1"/>
    <col min="5637" max="5637" width="10.5703125" customWidth="1"/>
    <col min="5638" max="5638" width="12.42578125" bestFit="1" customWidth="1"/>
    <col min="5639" max="5639" width="35.85546875" customWidth="1"/>
    <col min="5889" max="5889" width="38.28515625" customWidth="1"/>
    <col min="5890" max="5890" width="15.7109375" customWidth="1"/>
    <col min="5891" max="5891" width="13.5703125" customWidth="1"/>
    <col min="5892" max="5892" width="11.140625" customWidth="1"/>
    <col min="5893" max="5893" width="10.5703125" customWidth="1"/>
    <col min="5894" max="5894" width="12.42578125" bestFit="1" customWidth="1"/>
    <col min="5895" max="5895" width="35.85546875" customWidth="1"/>
    <col min="6145" max="6145" width="38.28515625" customWidth="1"/>
    <col min="6146" max="6146" width="15.7109375" customWidth="1"/>
    <col min="6147" max="6147" width="13.5703125" customWidth="1"/>
    <col min="6148" max="6148" width="11.140625" customWidth="1"/>
    <col min="6149" max="6149" width="10.5703125" customWidth="1"/>
    <col min="6150" max="6150" width="12.42578125" bestFit="1" customWidth="1"/>
    <col min="6151" max="6151" width="35.85546875" customWidth="1"/>
    <col min="6401" max="6401" width="38.28515625" customWidth="1"/>
    <col min="6402" max="6402" width="15.7109375" customWidth="1"/>
    <col min="6403" max="6403" width="13.5703125" customWidth="1"/>
    <col min="6404" max="6404" width="11.140625" customWidth="1"/>
    <col min="6405" max="6405" width="10.5703125" customWidth="1"/>
    <col min="6406" max="6406" width="12.42578125" bestFit="1" customWidth="1"/>
    <col min="6407" max="6407" width="35.85546875" customWidth="1"/>
    <col min="6657" max="6657" width="38.28515625" customWidth="1"/>
    <col min="6658" max="6658" width="15.7109375" customWidth="1"/>
    <col min="6659" max="6659" width="13.5703125" customWidth="1"/>
    <col min="6660" max="6660" width="11.140625" customWidth="1"/>
    <col min="6661" max="6661" width="10.5703125" customWidth="1"/>
    <col min="6662" max="6662" width="12.42578125" bestFit="1" customWidth="1"/>
    <col min="6663" max="6663" width="35.85546875" customWidth="1"/>
    <col min="6913" max="6913" width="38.28515625" customWidth="1"/>
    <col min="6914" max="6914" width="15.7109375" customWidth="1"/>
    <col min="6915" max="6915" width="13.5703125" customWidth="1"/>
    <col min="6916" max="6916" width="11.140625" customWidth="1"/>
    <col min="6917" max="6917" width="10.5703125" customWidth="1"/>
    <col min="6918" max="6918" width="12.42578125" bestFit="1" customWidth="1"/>
    <col min="6919" max="6919" width="35.85546875" customWidth="1"/>
    <col min="7169" max="7169" width="38.28515625" customWidth="1"/>
    <col min="7170" max="7170" width="15.7109375" customWidth="1"/>
    <col min="7171" max="7171" width="13.5703125" customWidth="1"/>
    <col min="7172" max="7172" width="11.140625" customWidth="1"/>
    <col min="7173" max="7173" width="10.5703125" customWidth="1"/>
    <col min="7174" max="7174" width="12.42578125" bestFit="1" customWidth="1"/>
    <col min="7175" max="7175" width="35.85546875" customWidth="1"/>
    <col min="7425" max="7425" width="38.28515625" customWidth="1"/>
    <col min="7426" max="7426" width="15.7109375" customWidth="1"/>
    <col min="7427" max="7427" width="13.5703125" customWidth="1"/>
    <col min="7428" max="7428" width="11.140625" customWidth="1"/>
    <col min="7429" max="7429" width="10.5703125" customWidth="1"/>
    <col min="7430" max="7430" width="12.42578125" bestFit="1" customWidth="1"/>
    <col min="7431" max="7431" width="35.85546875" customWidth="1"/>
    <col min="7681" max="7681" width="38.28515625" customWidth="1"/>
    <col min="7682" max="7682" width="15.7109375" customWidth="1"/>
    <col min="7683" max="7683" width="13.5703125" customWidth="1"/>
    <col min="7684" max="7684" width="11.140625" customWidth="1"/>
    <col min="7685" max="7685" width="10.5703125" customWidth="1"/>
    <col min="7686" max="7686" width="12.42578125" bestFit="1" customWidth="1"/>
    <col min="7687" max="7687" width="35.85546875" customWidth="1"/>
    <col min="7937" max="7937" width="38.28515625" customWidth="1"/>
    <col min="7938" max="7938" width="15.7109375" customWidth="1"/>
    <col min="7939" max="7939" width="13.5703125" customWidth="1"/>
    <col min="7940" max="7940" width="11.140625" customWidth="1"/>
    <col min="7941" max="7941" width="10.5703125" customWidth="1"/>
    <col min="7942" max="7942" width="12.42578125" bestFit="1" customWidth="1"/>
    <col min="7943" max="7943" width="35.85546875" customWidth="1"/>
    <col min="8193" max="8193" width="38.28515625" customWidth="1"/>
    <col min="8194" max="8194" width="15.7109375" customWidth="1"/>
    <col min="8195" max="8195" width="13.5703125" customWidth="1"/>
    <col min="8196" max="8196" width="11.140625" customWidth="1"/>
    <col min="8197" max="8197" width="10.5703125" customWidth="1"/>
    <col min="8198" max="8198" width="12.42578125" bestFit="1" customWidth="1"/>
    <col min="8199" max="8199" width="35.85546875" customWidth="1"/>
    <col min="8449" max="8449" width="38.28515625" customWidth="1"/>
    <col min="8450" max="8450" width="15.7109375" customWidth="1"/>
    <col min="8451" max="8451" width="13.5703125" customWidth="1"/>
    <col min="8452" max="8452" width="11.140625" customWidth="1"/>
    <col min="8453" max="8453" width="10.5703125" customWidth="1"/>
    <col min="8454" max="8454" width="12.42578125" bestFit="1" customWidth="1"/>
    <col min="8455" max="8455" width="35.85546875" customWidth="1"/>
    <col min="8705" max="8705" width="38.28515625" customWidth="1"/>
    <col min="8706" max="8706" width="15.7109375" customWidth="1"/>
    <col min="8707" max="8707" width="13.5703125" customWidth="1"/>
    <col min="8708" max="8708" width="11.140625" customWidth="1"/>
    <col min="8709" max="8709" width="10.5703125" customWidth="1"/>
    <col min="8710" max="8710" width="12.42578125" bestFit="1" customWidth="1"/>
    <col min="8711" max="8711" width="35.85546875" customWidth="1"/>
    <col min="8961" max="8961" width="38.28515625" customWidth="1"/>
    <col min="8962" max="8962" width="15.7109375" customWidth="1"/>
    <col min="8963" max="8963" width="13.5703125" customWidth="1"/>
    <col min="8964" max="8964" width="11.140625" customWidth="1"/>
    <col min="8965" max="8965" width="10.5703125" customWidth="1"/>
    <col min="8966" max="8966" width="12.42578125" bestFit="1" customWidth="1"/>
    <col min="8967" max="8967" width="35.85546875" customWidth="1"/>
    <col min="9217" max="9217" width="38.28515625" customWidth="1"/>
    <col min="9218" max="9218" width="15.7109375" customWidth="1"/>
    <col min="9219" max="9219" width="13.5703125" customWidth="1"/>
    <col min="9220" max="9220" width="11.140625" customWidth="1"/>
    <col min="9221" max="9221" width="10.5703125" customWidth="1"/>
    <col min="9222" max="9222" width="12.42578125" bestFit="1" customWidth="1"/>
    <col min="9223" max="9223" width="35.85546875" customWidth="1"/>
    <col min="9473" max="9473" width="38.28515625" customWidth="1"/>
    <col min="9474" max="9474" width="15.7109375" customWidth="1"/>
    <col min="9475" max="9475" width="13.5703125" customWidth="1"/>
    <col min="9476" max="9476" width="11.140625" customWidth="1"/>
    <col min="9477" max="9477" width="10.5703125" customWidth="1"/>
    <col min="9478" max="9478" width="12.42578125" bestFit="1" customWidth="1"/>
    <col min="9479" max="9479" width="35.85546875" customWidth="1"/>
    <col min="9729" max="9729" width="38.28515625" customWidth="1"/>
    <col min="9730" max="9730" width="15.7109375" customWidth="1"/>
    <col min="9731" max="9731" width="13.5703125" customWidth="1"/>
    <col min="9732" max="9732" width="11.140625" customWidth="1"/>
    <col min="9733" max="9733" width="10.5703125" customWidth="1"/>
    <col min="9734" max="9734" width="12.42578125" bestFit="1" customWidth="1"/>
    <col min="9735" max="9735" width="35.85546875" customWidth="1"/>
    <col min="9985" max="9985" width="38.28515625" customWidth="1"/>
    <col min="9986" max="9986" width="15.7109375" customWidth="1"/>
    <col min="9987" max="9987" width="13.5703125" customWidth="1"/>
    <col min="9988" max="9988" width="11.140625" customWidth="1"/>
    <col min="9989" max="9989" width="10.5703125" customWidth="1"/>
    <col min="9990" max="9990" width="12.42578125" bestFit="1" customWidth="1"/>
    <col min="9991" max="9991" width="35.85546875" customWidth="1"/>
    <col min="10241" max="10241" width="38.28515625" customWidth="1"/>
    <col min="10242" max="10242" width="15.7109375" customWidth="1"/>
    <col min="10243" max="10243" width="13.5703125" customWidth="1"/>
    <col min="10244" max="10244" width="11.140625" customWidth="1"/>
    <col min="10245" max="10245" width="10.5703125" customWidth="1"/>
    <col min="10246" max="10246" width="12.42578125" bestFit="1" customWidth="1"/>
    <col min="10247" max="10247" width="35.85546875" customWidth="1"/>
    <col min="10497" max="10497" width="38.28515625" customWidth="1"/>
    <col min="10498" max="10498" width="15.7109375" customWidth="1"/>
    <col min="10499" max="10499" width="13.5703125" customWidth="1"/>
    <col min="10500" max="10500" width="11.140625" customWidth="1"/>
    <col min="10501" max="10501" width="10.5703125" customWidth="1"/>
    <col min="10502" max="10502" width="12.42578125" bestFit="1" customWidth="1"/>
    <col min="10503" max="10503" width="35.85546875" customWidth="1"/>
    <col min="10753" max="10753" width="38.28515625" customWidth="1"/>
    <col min="10754" max="10754" width="15.7109375" customWidth="1"/>
    <col min="10755" max="10755" width="13.5703125" customWidth="1"/>
    <col min="10756" max="10756" width="11.140625" customWidth="1"/>
    <col min="10757" max="10757" width="10.5703125" customWidth="1"/>
    <col min="10758" max="10758" width="12.42578125" bestFit="1" customWidth="1"/>
    <col min="10759" max="10759" width="35.85546875" customWidth="1"/>
    <col min="11009" max="11009" width="38.28515625" customWidth="1"/>
    <col min="11010" max="11010" width="15.7109375" customWidth="1"/>
    <col min="11011" max="11011" width="13.5703125" customWidth="1"/>
    <col min="11012" max="11012" width="11.140625" customWidth="1"/>
    <col min="11013" max="11013" width="10.5703125" customWidth="1"/>
    <col min="11014" max="11014" width="12.42578125" bestFit="1" customWidth="1"/>
    <col min="11015" max="11015" width="35.85546875" customWidth="1"/>
    <col min="11265" max="11265" width="38.28515625" customWidth="1"/>
    <col min="11266" max="11266" width="15.7109375" customWidth="1"/>
    <col min="11267" max="11267" width="13.5703125" customWidth="1"/>
    <col min="11268" max="11268" width="11.140625" customWidth="1"/>
    <col min="11269" max="11269" width="10.5703125" customWidth="1"/>
    <col min="11270" max="11270" width="12.42578125" bestFit="1" customWidth="1"/>
    <col min="11271" max="11271" width="35.85546875" customWidth="1"/>
    <col min="11521" max="11521" width="38.28515625" customWidth="1"/>
    <col min="11522" max="11522" width="15.7109375" customWidth="1"/>
    <col min="11523" max="11523" width="13.5703125" customWidth="1"/>
    <col min="11524" max="11524" width="11.140625" customWidth="1"/>
    <col min="11525" max="11525" width="10.5703125" customWidth="1"/>
    <col min="11526" max="11526" width="12.42578125" bestFit="1" customWidth="1"/>
    <col min="11527" max="11527" width="35.85546875" customWidth="1"/>
    <col min="11777" max="11777" width="38.28515625" customWidth="1"/>
    <col min="11778" max="11778" width="15.7109375" customWidth="1"/>
    <col min="11779" max="11779" width="13.5703125" customWidth="1"/>
    <col min="11780" max="11780" width="11.140625" customWidth="1"/>
    <col min="11781" max="11781" width="10.5703125" customWidth="1"/>
    <col min="11782" max="11782" width="12.42578125" bestFit="1" customWidth="1"/>
    <col min="11783" max="11783" width="35.85546875" customWidth="1"/>
    <col min="12033" max="12033" width="38.28515625" customWidth="1"/>
    <col min="12034" max="12034" width="15.7109375" customWidth="1"/>
    <col min="12035" max="12035" width="13.5703125" customWidth="1"/>
    <col min="12036" max="12036" width="11.140625" customWidth="1"/>
    <col min="12037" max="12037" width="10.5703125" customWidth="1"/>
    <col min="12038" max="12038" width="12.42578125" bestFit="1" customWidth="1"/>
    <col min="12039" max="12039" width="35.85546875" customWidth="1"/>
    <col min="12289" max="12289" width="38.28515625" customWidth="1"/>
    <col min="12290" max="12290" width="15.7109375" customWidth="1"/>
    <col min="12291" max="12291" width="13.5703125" customWidth="1"/>
    <col min="12292" max="12292" width="11.140625" customWidth="1"/>
    <col min="12293" max="12293" width="10.5703125" customWidth="1"/>
    <col min="12294" max="12294" width="12.42578125" bestFit="1" customWidth="1"/>
    <col min="12295" max="12295" width="35.85546875" customWidth="1"/>
    <col min="12545" max="12545" width="38.28515625" customWidth="1"/>
    <col min="12546" max="12546" width="15.7109375" customWidth="1"/>
    <col min="12547" max="12547" width="13.5703125" customWidth="1"/>
    <col min="12548" max="12548" width="11.140625" customWidth="1"/>
    <col min="12549" max="12549" width="10.5703125" customWidth="1"/>
    <col min="12550" max="12550" width="12.42578125" bestFit="1" customWidth="1"/>
    <col min="12551" max="12551" width="35.85546875" customWidth="1"/>
    <col min="12801" max="12801" width="38.28515625" customWidth="1"/>
    <col min="12802" max="12802" width="15.7109375" customWidth="1"/>
    <col min="12803" max="12803" width="13.5703125" customWidth="1"/>
    <col min="12804" max="12804" width="11.140625" customWidth="1"/>
    <col min="12805" max="12805" width="10.5703125" customWidth="1"/>
    <col min="12806" max="12806" width="12.42578125" bestFit="1" customWidth="1"/>
    <col min="12807" max="12807" width="35.85546875" customWidth="1"/>
    <col min="13057" max="13057" width="38.28515625" customWidth="1"/>
    <col min="13058" max="13058" width="15.7109375" customWidth="1"/>
    <col min="13059" max="13059" width="13.5703125" customWidth="1"/>
    <col min="13060" max="13060" width="11.140625" customWidth="1"/>
    <col min="13061" max="13061" width="10.5703125" customWidth="1"/>
    <col min="13062" max="13062" width="12.42578125" bestFit="1" customWidth="1"/>
    <col min="13063" max="13063" width="35.85546875" customWidth="1"/>
    <col min="13313" max="13313" width="38.28515625" customWidth="1"/>
    <col min="13314" max="13314" width="15.7109375" customWidth="1"/>
    <col min="13315" max="13315" width="13.5703125" customWidth="1"/>
    <col min="13316" max="13316" width="11.140625" customWidth="1"/>
    <col min="13317" max="13317" width="10.5703125" customWidth="1"/>
    <col min="13318" max="13318" width="12.42578125" bestFit="1" customWidth="1"/>
    <col min="13319" max="13319" width="35.85546875" customWidth="1"/>
    <col min="13569" max="13569" width="38.28515625" customWidth="1"/>
    <col min="13570" max="13570" width="15.7109375" customWidth="1"/>
    <col min="13571" max="13571" width="13.5703125" customWidth="1"/>
    <col min="13572" max="13572" width="11.140625" customWidth="1"/>
    <col min="13573" max="13573" width="10.5703125" customWidth="1"/>
    <col min="13574" max="13574" width="12.42578125" bestFit="1" customWidth="1"/>
    <col min="13575" max="13575" width="35.85546875" customWidth="1"/>
    <col min="13825" max="13825" width="38.28515625" customWidth="1"/>
    <col min="13826" max="13826" width="15.7109375" customWidth="1"/>
    <col min="13827" max="13827" width="13.5703125" customWidth="1"/>
    <col min="13828" max="13828" width="11.140625" customWidth="1"/>
    <col min="13829" max="13829" width="10.5703125" customWidth="1"/>
    <col min="13830" max="13830" width="12.42578125" bestFit="1" customWidth="1"/>
    <col min="13831" max="13831" width="35.85546875" customWidth="1"/>
    <col min="14081" max="14081" width="38.28515625" customWidth="1"/>
    <col min="14082" max="14082" width="15.7109375" customWidth="1"/>
    <col min="14083" max="14083" width="13.5703125" customWidth="1"/>
    <col min="14084" max="14084" width="11.140625" customWidth="1"/>
    <col min="14085" max="14085" width="10.5703125" customWidth="1"/>
    <col min="14086" max="14086" width="12.42578125" bestFit="1" customWidth="1"/>
    <col min="14087" max="14087" width="35.85546875" customWidth="1"/>
    <col min="14337" max="14337" width="38.28515625" customWidth="1"/>
    <col min="14338" max="14338" width="15.7109375" customWidth="1"/>
    <col min="14339" max="14339" width="13.5703125" customWidth="1"/>
    <col min="14340" max="14340" width="11.140625" customWidth="1"/>
    <col min="14341" max="14341" width="10.5703125" customWidth="1"/>
    <col min="14342" max="14342" width="12.42578125" bestFit="1" customWidth="1"/>
    <col min="14343" max="14343" width="35.85546875" customWidth="1"/>
    <col min="14593" max="14593" width="38.28515625" customWidth="1"/>
    <col min="14594" max="14594" width="15.7109375" customWidth="1"/>
    <col min="14595" max="14595" width="13.5703125" customWidth="1"/>
    <col min="14596" max="14596" width="11.140625" customWidth="1"/>
    <col min="14597" max="14597" width="10.5703125" customWidth="1"/>
    <col min="14598" max="14598" width="12.42578125" bestFit="1" customWidth="1"/>
    <col min="14599" max="14599" width="35.85546875" customWidth="1"/>
    <col min="14849" max="14849" width="38.28515625" customWidth="1"/>
    <col min="14850" max="14850" width="15.7109375" customWidth="1"/>
    <col min="14851" max="14851" width="13.5703125" customWidth="1"/>
    <col min="14852" max="14852" width="11.140625" customWidth="1"/>
    <col min="14853" max="14853" width="10.5703125" customWidth="1"/>
    <col min="14854" max="14854" width="12.42578125" bestFit="1" customWidth="1"/>
    <col min="14855" max="14855" width="35.85546875" customWidth="1"/>
    <col min="15105" max="15105" width="38.28515625" customWidth="1"/>
    <col min="15106" max="15106" width="15.7109375" customWidth="1"/>
    <col min="15107" max="15107" width="13.5703125" customWidth="1"/>
    <col min="15108" max="15108" width="11.140625" customWidth="1"/>
    <col min="15109" max="15109" width="10.5703125" customWidth="1"/>
    <col min="15110" max="15110" width="12.42578125" bestFit="1" customWidth="1"/>
    <col min="15111" max="15111" width="35.85546875" customWidth="1"/>
    <col min="15361" max="15361" width="38.28515625" customWidth="1"/>
    <col min="15362" max="15362" width="15.7109375" customWidth="1"/>
    <col min="15363" max="15363" width="13.5703125" customWidth="1"/>
    <col min="15364" max="15364" width="11.140625" customWidth="1"/>
    <col min="15365" max="15365" width="10.5703125" customWidth="1"/>
    <col min="15366" max="15366" width="12.42578125" bestFit="1" customWidth="1"/>
    <col min="15367" max="15367" width="35.85546875" customWidth="1"/>
    <col min="15617" max="15617" width="38.28515625" customWidth="1"/>
    <col min="15618" max="15618" width="15.7109375" customWidth="1"/>
    <col min="15619" max="15619" width="13.5703125" customWidth="1"/>
    <col min="15620" max="15620" width="11.140625" customWidth="1"/>
    <col min="15621" max="15621" width="10.5703125" customWidth="1"/>
    <col min="15622" max="15622" width="12.42578125" bestFit="1" customWidth="1"/>
    <col min="15623" max="15623" width="35.85546875" customWidth="1"/>
    <col min="15873" max="15873" width="38.28515625" customWidth="1"/>
    <col min="15874" max="15874" width="15.7109375" customWidth="1"/>
    <col min="15875" max="15875" width="13.5703125" customWidth="1"/>
    <col min="15876" max="15876" width="11.140625" customWidth="1"/>
    <col min="15877" max="15877" width="10.5703125" customWidth="1"/>
    <col min="15878" max="15878" width="12.42578125" bestFit="1" customWidth="1"/>
    <col min="15879" max="15879" width="35.85546875" customWidth="1"/>
    <col min="16129" max="16129" width="38.28515625" customWidth="1"/>
    <col min="16130" max="16130" width="15.7109375" customWidth="1"/>
    <col min="16131" max="16131" width="13.5703125" customWidth="1"/>
    <col min="16132" max="16132" width="11.140625" customWidth="1"/>
    <col min="16133" max="16133" width="10.5703125" customWidth="1"/>
    <col min="16134" max="16134" width="12.42578125" bestFit="1" customWidth="1"/>
    <col min="16135" max="16135" width="35.85546875" customWidth="1"/>
  </cols>
  <sheetData>
    <row r="1" spans="1:7" ht="15">
      <c r="A1" s="394" t="s">
        <v>265</v>
      </c>
      <c r="B1" s="394"/>
      <c r="C1" s="394"/>
      <c r="D1" s="394"/>
      <c r="E1" s="394"/>
      <c r="F1" s="394"/>
      <c r="G1" s="394"/>
    </row>
    <row r="2" spans="1:7" ht="15">
      <c r="A2" s="394" t="s">
        <v>266</v>
      </c>
      <c r="B2" s="394"/>
      <c r="C2" s="394"/>
      <c r="D2" s="394"/>
      <c r="E2" s="394"/>
      <c r="F2" s="394"/>
      <c r="G2" s="394"/>
    </row>
    <row r="3" spans="1:7" ht="14.25">
      <c r="A3" s="413"/>
      <c r="B3" s="413"/>
      <c r="C3" s="413"/>
      <c r="D3" s="413"/>
      <c r="E3" s="413"/>
      <c r="F3" s="413"/>
      <c r="G3" s="413"/>
    </row>
    <row r="4" spans="1:7" s="23" customFormat="1" ht="27.75" customHeight="1">
      <c r="A4" s="414" t="s">
        <v>426</v>
      </c>
      <c r="B4" s="415"/>
      <c r="C4" s="415"/>
      <c r="D4" s="415"/>
      <c r="E4" s="415"/>
      <c r="F4" s="415"/>
      <c r="G4" s="415"/>
    </row>
    <row r="5" spans="1:7" s="23" customFormat="1" ht="12.75" customHeight="1">
      <c r="A5" s="416" t="s">
        <v>268</v>
      </c>
      <c r="B5" s="417"/>
      <c r="C5" s="417"/>
      <c r="D5" s="417"/>
      <c r="E5" s="417"/>
      <c r="F5" s="417"/>
      <c r="G5" s="416"/>
    </row>
    <row r="6" spans="1:7" s="2" customFormat="1" ht="36.75" customHeight="1">
      <c r="A6" s="397" t="s">
        <v>212</v>
      </c>
      <c r="B6" s="407" t="s">
        <v>417</v>
      </c>
      <c r="C6" s="408" t="s">
        <v>418</v>
      </c>
      <c r="D6" s="408" t="s">
        <v>419</v>
      </c>
      <c r="E6" s="409"/>
      <c r="F6" s="410"/>
      <c r="G6" s="411"/>
    </row>
    <row r="7" spans="1:7" s="2" customFormat="1" ht="36.75" customHeight="1">
      <c r="A7" s="398"/>
      <c r="B7" s="407"/>
      <c r="C7" s="408"/>
      <c r="D7" s="4" t="s">
        <v>420</v>
      </c>
      <c r="E7" s="4" t="s">
        <v>421</v>
      </c>
      <c r="F7" s="5" t="s">
        <v>422</v>
      </c>
      <c r="G7" s="412"/>
    </row>
    <row r="8" spans="1:7" s="25" customFormat="1" ht="24">
      <c r="A8" s="6" t="s">
        <v>423</v>
      </c>
      <c r="B8" s="24">
        <v>86</v>
      </c>
      <c r="C8" s="8">
        <v>69285041</v>
      </c>
      <c r="D8" s="8">
        <v>62709288</v>
      </c>
      <c r="E8" s="8">
        <v>5000498</v>
      </c>
      <c r="F8" s="8">
        <v>1575255</v>
      </c>
      <c r="G8" s="6" t="s">
        <v>220</v>
      </c>
    </row>
    <row r="9" spans="1:7" s="28" customFormat="1" ht="15" customHeight="1">
      <c r="A9" s="10" t="s">
        <v>221</v>
      </c>
      <c r="B9" s="26"/>
      <c r="C9" s="27" t="s">
        <v>222</v>
      </c>
      <c r="D9" s="27" t="s">
        <v>222</v>
      </c>
      <c r="E9" s="27" t="s">
        <v>222</v>
      </c>
      <c r="F9" s="27" t="s">
        <v>222</v>
      </c>
      <c r="G9" s="10" t="s">
        <v>223</v>
      </c>
    </row>
    <row r="10" spans="1:7" s="29" customFormat="1" ht="13.5" customHeight="1">
      <c r="A10" s="13" t="s">
        <v>224</v>
      </c>
      <c r="B10" s="26" t="s">
        <v>225</v>
      </c>
      <c r="C10" s="11">
        <v>62716558</v>
      </c>
      <c r="D10" s="11">
        <v>57010352</v>
      </c>
      <c r="E10" s="11">
        <v>4352309</v>
      </c>
      <c r="F10" s="11">
        <v>1353897</v>
      </c>
      <c r="G10" s="13" t="s">
        <v>226</v>
      </c>
    </row>
    <row r="11" spans="1:7" s="29" customFormat="1" ht="24">
      <c r="A11" s="13" t="s">
        <v>227</v>
      </c>
      <c r="B11" s="26" t="s">
        <v>228</v>
      </c>
      <c r="C11" s="11">
        <v>3397183</v>
      </c>
      <c r="D11" s="11">
        <v>3031555</v>
      </c>
      <c r="E11" s="11">
        <v>313098</v>
      </c>
      <c r="F11" s="11">
        <v>52530</v>
      </c>
      <c r="G11" s="13" t="s">
        <v>229</v>
      </c>
    </row>
    <row r="12" spans="1:7" s="29" customFormat="1" ht="24">
      <c r="A12" s="13" t="s">
        <v>230</v>
      </c>
      <c r="B12" s="26" t="s">
        <v>231</v>
      </c>
      <c r="C12" s="11">
        <v>1547829</v>
      </c>
      <c r="D12" s="11">
        <v>1362168</v>
      </c>
      <c r="E12" s="11">
        <v>119584</v>
      </c>
      <c r="F12" s="11">
        <v>66077</v>
      </c>
      <c r="G12" s="13" t="s">
        <v>232</v>
      </c>
    </row>
    <row r="13" spans="1:7" s="29" customFormat="1" ht="14.25" customHeight="1">
      <c r="A13" s="13" t="s">
        <v>233</v>
      </c>
      <c r="B13" s="26" t="s">
        <v>234</v>
      </c>
      <c r="C13" s="11">
        <v>234432</v>
      </c>
      <c r="D13" s="11">
        <v>135368</v>
      </c>
      <c r="E13" s="11">
        <v>67531</v>
      </c>
      <c r="F13" s="11">
        <v>31533</v>
      </c>
      <c r="G13" s="13" t="s">
        <v>235</v>
      </c>
    </row>
    <row r="14" spans="1:7" s="29" customFormat="1" ht="24">
      <c r="A14" s="13" t="s">
        <v>236</v>
      </c>
      <c r="B14" s="26" t="s">
        <v>237</v>
      </c>
      <c r="C14" s="11">
        <v>1389039</v>
      </c>
      <c r="D14" s="11">
        <v>1169845</v>
      </c>
      <c r="E14" s="11">
        <v>147976</v>
      </c>
      <c r="F14" s="11">
        <v>71218</v>
      </c>
      <c r="G14" s="13" t="s">
        <v>238</v>
      </c>
    </row>
    <row r="15" spans="1:7" s="25" customFormat="1" ht="36">
      <c r="A15" s="6" t="s">
        <v>424</v>
      </c>
      <c r="B15" s="24">
        <v>87</v>
      </c>
      <c r="C15" s="8">
        <v>223708</v>
      </c>
      <c r="D15" s="8">
        <v>216928</v>
      </c>
      <c r="E15" s="8">
        <v>3238</v>
      </c>
      <c r="F15" s="8">
        <v>3542</v>
      </c>
      <c r="G15" s="6" t="s">
        <v>240</v>
      </c>
    </row>
    <row r="16" spans="1:7" s="28" customFormat="1" ht="15" customHeight="1">
      <c r="A16" s="10" t="s">
        <v>221</v>
      </c>
      <c r="B16" s="26"/>
      <c r="C16" s="27" t="s">
        <v>222</v>
      </c>
      <c r="D16" s="27" t="s">
        <v>222</v>
      </c>
      <c r="E16" s="27" t="s">
        <v>222</v>
      </c>
      <c r="F16" s="27" t="s">
        <v>222</v>
      </c>
      <c r="G16" s="10" t="s">
        <v>223</v>
      </c>
    </row>
    <row r="17" spans="1:7" s="29" customFormat="1" ht="24">
      <c r="A17" s="13" t="s">
        <v>241</v>
      </c>
      <c r="B17" s="26" t="s">
        <v>242</v>
      </c>
      <c r="C17" s="11">
        <v>76084</v>
      </c>
      <c r="D17" s="11">
        <v>76080</v>
      </c>
      <c r="E17" s="11">
        <v>4</v>
      </c>
      <c r="F17" s="11" t="s">
        <v>246</v>
      </c>
      <c r="G17" s="13" t="s">
        <v>243</v>
      </c>
    </row>
    <row r="18" spans="1:7" s="29" customFormat="1" ht="60">
      <c r="A18" s="13" t="s">
        <v>244</v>
      </c>
      <c r="B18" s="26" t="s">
        <v>245</v>
      </c>
      <c r="C18" s="11">
        <v>114754</v>
      </c>
      <c r="D18" s="11">
        <v>114754</v>
      </c>
      <c r="E18" s="11"/>
      <c r="F18" s="11"/>
      <c r="G18" s="13" t="s">
        <v>247</v>
      </c>
    </row>
    <row r="19" spans="1:7" s="29" customFormat="1" ht="24">
      <c r="A19" s="13" t="s">
        <v>248</v>
      </c>
      <c r="B19" s="26" t="s">
        <v>249</v>
      </c>
      <c r="C19" s="11">
        <v>7888</v>
      </c>
      <c r="D19" s="11">
        <v>5447</v>
      </c>
      <c r="E19" s="11">
        <v>2441</v>
      </c>
      <c r="F19" s="11" t="s">
        <v>246</v>
      </c>
      <c r="G19" s="13" t="s">
        <v>250</v>
      </c>
    </row>
    <row r="20" spans="1:7" s="29" customFormat="1" ht="24">
      <c r="A20" s="13" t="s">
        <v>251</v>
      </c>
      <c r="B20" s="26" t="s">
        <v>252</v>
      </c>
      <c r="C20" s="11">
        <v>24982</v>
      </c>
      <c r="D20" s="11">
        <v>20647</v>
      </c>
      <c r="E20" s="11">
        <v>793</v>
      </c>
      <c r="F20" s="11">
        <v>3542</v>
      </c>
      <c r="G20" s="13" t="s">
        <v>253</v>
      </c>
    </row>
    <row r="21" spans="1:7" s="25" customFormat="1" ht="36">
      <c r="A21" s="6" t="s">
        <v>425</v>
      </c>
      <c r="B21" s="24">
        <v>88</v>
      </c>
      <c r="C21" s="8">
        <v>22247</v>
      </c>
      <c r="D21" s="8">
        <v>19635</v>
      </c>
      <c r="E21" s="8">
        <v>694</v>
      </c>
      <c r="F21" s="8">
        <v>1918</v>
      </c>
      <c r="G21" s="6" t="s">
        <v>255</v>
      </c>
    </row>
    <row r="22" spans="1:7" s="28" customFormat="1" ht="15.75" customHeight="1">
      <c r="A22" s="10" t="s">
        <v>221</v>
      </c>
      <c r="B22" s="26"/>
      <c r="C22" s="27" t="s">
        <v>222</v>
      </c>
      <c r="D22" s="27" t="s">
        <v>222</v>
      </c>
      <c r="E22" s="27" t="s">
        <v>222</v>
      </c>
      <c r="F22" s="27" t="s">
        <v>222</v>
      </c>
      <c r="G22" s="10" t="s">
        <v>223</v>
      </c>
    </row>
    <row r="23" spans="1:7" s="29" customFormat="1" ht="36">
      <c r="A23" s="13" t="s">
        <v>256</v>
      </c>
      <c r="B23" s="26" t="s">
        <v>257</v>
      </c>
      <c r="C23" s="11">
        <v>19635</v>
      </c>
      <c r="D23" s="11">
        <v>19635</v>
      </c>
      <c r="E23" s="11" t="s">
        <v>246</v>
      </c>
      <c r="F23" s="11" t="s">
        <v>246</v>
      </c>
      <c r="G23" s="13" t="s">
        <v>258</v>
      </c>
    </row>
    <row r="24" spans="1:7" s="29" customFormat="1" ht="24">
      <c r="A24" s="13" t="s">
        <v>259</v>
      </c>
      <c r="B24" s="26" t="s">
        <v>260</v>
      </c>
      <c r="C24" s="11">
        <v>600</v>
      </c>
      <c r="D24" s="11" t="s">
        <v>246</v>
      </c>
      <c r="E24" s="11">
        <v>600</v>
      </c>
      <c r="F24" s="11" t="s">
        <v>246</v>
      </c>
      <c r="G24" s="13" t="s">
        <v>261</v>
      </c>
    </row>
    <row r="25" spans="1:7" s="29" customFormat="1" ht="36">
      <c r="A25" s="30" t="s">
        <v>262</v>
      </c>
      <c r="B25" s="31" t="s">
        <v>263</v>
      </c>
      <c r="C25" s="19">
        <v>2012</v>
      </c>
      <c r="D25" s="19" t="s">
        <v>246</v>
      </c>
      <c r="E25" s="19">
        <v>94</v>
      </c>
      <c r="F25" s="19">
        <v>1918</v>
      </c>
      <c r="G25" s="30" t="s">
        <v>264</v>
      </c>
    </row>
    <row r="26" spans="1:7">
      <c r="C26" s="21"/>
      <c r="D26" s="21"/>
      <c r="E26" s="21"/>
      <c r="F26" s="21"/>
    </row>
  </sheetData>
  <mergeCells count="10">
    <mergeCell ref="A1:G1"/>
    <mergeCell ref="A2:G2"/>
    <mergeCell ref="A3:G3"/>
    <mergeCell ref="A4:G4"/>
    <mergeCell ref="A5:G5"/>
    <mergeCell ref="A6:A7"/>
    <mergeCell ref="B6:B7"/>
    <mergeCell ref="C6:C7"/>
    <mergeCell ref="D6:F6"/>
    <mergeCell ref="G6:G7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9" orientation="landscape" useFirstPageNumber="1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10" workbookViewId="0">
      <selection activeCell="A19" sqref="A19"/>
    </sheetView>
  </sheetViews>
  <sheetFormatPr defaultRowHeight="12.75"/>
  <cols>
    <col min="1" max="1" width="37.28515625" customWidth="1"/>
    <col min="2" max="2" width="16.28515625" customWidth="1"/>
    <col min="3" max="3" width="13.5703125" customWidth="1"/>
    <col min="4" max="4" width="10.5703125" customWidth="1"/>
    <col min="5" max="5" width="10.140625" customWidth="1"/>
    <col min="6" max="6" width="12.42578125" bestFit="1" customWidth="1"/>
    <col min="7" max="7" width="35.85546875" customWidth="1"/>
    <col min="257" max="257" width="37.28515625" customWidth="1"/>
    <col min="258" max="258" width="16.28515625" customWidth="1"/>
    <col min="259" max="259" width="13.5703125" customWidth="1"/>
    <col min="260" max="260" width="10.5703125" customWidth="1"/>
    <col min="261" max="261" width="10.140625" customWidth="1"/>
    <col min="262" max="262" width="12.42578125" bestFit="1" customWidth="1"/>
    <col min="263" max="263" width="35.85546875" customWidth="1"/>
    <col min="513" max="513" width="37.28515625" customWidth="1"/>
    <col min="514" max="514" width="16.28515625" customWidth="1"/>
    <col min="515" max="515" width="13.5703125" customWidth="1"/>
    <col min="516" max="516" width="10.5703125" customWidth="1"/>
    <col min="517" max="517" width="10.140625" customWidth="1"/>
    <col min="518" max="518" width="12.42578125" bestFit="1" customWidth="1"/>
    <col min="519" max="519" width="35.85546875" customWidth="1"/>
    <col min="769" max="769" width="37.28515625" customWidth="1"/>
    <col min="770" max="770" width="16.28515625" customWidth="1"/>
    <col min="771" max="771" width="13.5703125" customWidth="1"/>
    <col min="772" max="772" width="10.5703125" customWidth="1"/>
    <col min="773" max="773" width="10.140625" customWidth="1"/>
    <col min="774" max="774" width="12.42578125" bestFit="1" customWidth="1"/>
    <col min="775" max="775" width="35.85546875" customWidth="1"/>
    <col min="1025" max="1025" width="37.28515625" customWidth="1"/>
    <col min="1026" max="1026" width="16.28515625" customWidth="1"/>
    <col min="1027" max="1027" width="13.5703125" customWidth="1"/>
    <col min="1028" max="1028" width="10.5703125" customWidth="1"/>
    <col min="1029" max="1029" width="10.140625" customWidth="1"/>
    <col min="1030" max="1030" width="12.42578125" bestFit="1" customWidth="1"/>
    <col min="1031" max="1031" width="35.85546875" customWidth="1"/>
    <col min="1281" max="1281" width="37.28515625" customWidth="1"/>
    <col min="1282" max="1282" width="16.28515625" customWidth="1"/>
    <col min="1283" max="1283" width="13.5703125" customWidth="1"/>
    <col min="1284" max="1284" width="10.5703125" customWidth="1"/>
    <col min="1285" max="1285" width="10.140625" customWidth="1"/>
    <col min="1286" max="1286" width="12.42578125" bestFit="1" customWidth="1"/>
    <col min="1287" max="1287" width="35.85546875" customWidth="1"/>
    <col min="1537" max="1537" width="37.28515625" customWidth="1"/>
    <col min="1538" max="1538" width="16.28515625" customWidth="1"/>
    <col min="1539" max="1539" width="13.5703125" customWidth="1"/>
    <col min="1540" max="1540" width="10.5703125" customWidth="1"/>
    <col min="1541" max="1541" width="10.140625" customWidth="1"/>
    <col min="1542" max="1542" width="12.42578125" bestFit="1" customWidth="1"/>
    <col min="1543" max="1543" width="35.85546875" customWidth="1"/>
    <col min="1793" max="1793" width="37.28515625" customWidth="1"/>
    <col min="1794" max="1794" width="16.28515625" customWidth="1"/>
    <col min="1795" max="1795" width="13.5703125" customWidth="1"/>
    <col min="1796" max="1796" width="10.5703125" customWidth="1"/>
    <col min="1797" max="1797" width="10.140625" customWidth="1"/>
    <col min="1798" max="1798" width="12.42578125" bestFit="1" customWidth="1"/>
    <col min="1799" max="1799" width="35.85546875" customWidth="1"/>
    <col min="2049" max="2049" width="37.28515625" customWidth="1"/>
    <col min="2050" max="2050" width="16.28515625" customWidth="1"/>
    <col min="2051" max="2051" width="13.5703125" customWidth="1"/>
    <col min="2052" max="2052" width="10.5703125" customWidth="1"/>
    <col min="2053" max="2053" width="10.140625" customWidth="1"/>
    <col min="2054" max="2054" width="12.42578125" bestFit="1" customWidth="1"/>
    <col min="2055" max="2055" width="35.85546875" customWidth="1"/>
    <col min="2305" max="2305" width="37.28515625" customWidth="1"/>
    <col min="2306" max="2306" width="16.28515625" customWidth="1"/>
    <col min="2307" max="2307" width="13.5703125" customWidth="1"/>
    <col min="2308" max="2308" width="10.5703125" customWidth="1"/>
    <col min="2309" max="2309" width="10.140625" customWidth="1"/>
    <col min="2310" max="2310" width="12.42578125" bestFit="1" customWidth="1"/>
    <col min="2311" max="2311" width="35.85546875" customWidth="1"/>
    <col min="2561" max="2561" width="37.28515625" customWidth="1"/>
    <col min="2562" max="2562" width="16.28515625" customWidth="1"/>
    <col min="2563" max="2563" width="13.5703125" customWidth="1"/>
    <col min="2564" max="2564" width="10.5703125" customWidth="1"/>
    <col min="2565" max="2565" width="10.140625" customWidth="1"/>
    <col min="2566" max="2566" width="12.42578125" bestFit="1" customWidth="1"/>
    <col min="2567" max="2567" width="35.85546875" customWidth="1"/>
    <col min="2817" max="2817" width="37.28515625" customWidth="1"/>
    <col min="2818" max="2818" width="16.28515625" customWidth="1"/>
    <col min="2819" max="2819" width="13.5703125" customWidth="1"/>
    <col min="2820" max="2820" width="10.5703125" customWidth="1"/>
    <col min="2821" max="2821" width="10.140625" customWidth="1"/>
    <col min="2822" max="2822" width="12.42578125" bestFit="1" customWidth="1"/>
    <col min="2823" max="2823" width="35.85546875" customWidth="1"/>
    <col min="3073" max="3073" width="37.28515625" customWidth="1"/>
    <col min="3074" max="3074" width="16.28515625" customWidth="1"/>
    <col min="3075" max="3075" width="13.5703125" customWidth="1"/>
    <col min="3076" max="3076" width="10.5703125" customWidth="1"/>
    <col min="3077" max="3077" width="10.140625" customWidth="1"/>
    <col min="3078" max="3078" width="12.42578125" bestFit="1" customWidth="1"/>
    <col min="3079" max="3079" width="35.85546875" customWidth="1"/>
    <col min="3329" max="3329" width="37.28515625" customWidth="1"/>
    <col min="3330" max="3330" width="16.28515625" customWidth="1"/>
    <col min="3331" max="3331" width="13.5703125" customWidth="1"/>
    <col min="3332" max="3332" width="10.5703125" customWidth="1"/>
    <col min="3333" max="3333" width="10.140625" customWidth="1"/>
    <col min="3334" max="3334" width="12.42578125" bestFit="1" customWidth="1"/>
    <col min="3335" max="3335" width="35.85546875" customWidth="1"/>
    <col min="3585" max="3585" width="37.28515625" customWidth="1"/>
    <col min="3586" max="3586" width="16.28515625" customWidth="1"/>
    <col min="3587" max="3587" width="13.5703125" customWidth="1"/>
    <col min="3588" max="3588" width="10.5703125" customWidth="1"/>
    <col min="3589" max="3589" width="10.140625" customWidth="1"/>
    <col min="3590" max="3590" width="12.42578125" bestFit="1" customWidth="1"/>
    <col min="3591" max="3591" width="35.85546875" customWidth="1"/>
    <col min="3841" max="3841" width="37.28515625" customWidth="1"/>
    <col min="3842" max="3842" width="16.28515625" customWidth="1"/>
    <col min="3843" max="3843" width="13.5703125" customWidth="1"/>
    <col min="3844" max="3844" width="10.5703125" customWidth="1"/>
    <col min="3845" max="3845" width="10.140625" customWidth="1"/>
    <col min="3846" max="3846" width="12.42578125" bestFit="1" customWidth="1"/>
    <col min="3847" max="3847" width="35.85546875" customWidth="1"/>
    <col min="4097" max="4097" width="37.28515625" customWidth="1"/>
    <col min="4098" max="4098" width="16.28515625" customWidth="1"/>
    <col min="4099" max="4099" width="13.5703125" customWidth="1"/>
    <col min="4100" max="4100" width="10.5703125" customWidth="1"/>
    <col min="4101" max="4101" width="10.140625" customWidth="1"/>
    <col min="4102" max="4102" width="12.42578125" bestFit="1" customWidth="1"/>
    <col min="4103" max="4103" width="35.85546875" customWidth="1"/>
    <col min="4353" max="4353" width="37.28515625" customWidth="1"/>
    <col min="4354" max="4354" width="16.28515625" customWidth="1"/>
    <col min="4355" max="4355" width="13.5703125" customWidth="1"/>
    <col min="4356" max="4356" width="10.5703125" customWidth="1"/>
    <col min="4357" max="4357" width="10.140625" customWidth="1"/>
    <col min="4358" max="4358" width="12.42578125" bestFit="1" customWidth="1"/>
    <col min="4359" max="4359" width="35.85546875" customWidth="1"/>
    <col min="4609" max="4609" width="37.28515625" customWidth="1"/>
    <col min="4610" max="4610" width="16.28515625" customWidth="1"/>
    <col min="4611" max="4611" width="13.5703125" customWidth="1"/>
    <col min="4612" max="4612" width="10.5703125" customWidth="1"/>
    <col min="4613" max="4613" width="10.140625" customWidth="1"/>
    <col min="4614" max="4614" width="12.42578125" bestFit="1" customWidth="1"/>
    <col min="4615" max="4615" width="35.85546875" customWidth="1"/>
    <col min="4865" max="4865" width="37.28515625" customWidth="1"/>
    <col min="4866" max="4866" width="16.28515625" customWidth="1"/>
    <col min="4867" max="4867" width="13.5703125" customWidth="1"/>
    <col min="4868" max="4868" width="10.5703125" customWidth="1"/>
    <col min="4869" max="4869" width="10.140625" customWidth="1"/>
    <col min="4870" max="4870" width="12.42578125" bestFit="1" customWidth="1"/>
    <col min="4871" max="4871" width="35.85546875" customWidth="1"/>
    <col min="5121" max="5121" width="37.28515625" customWidth="1"/>
    <col min="5122" max="5122" width="16.28515625" customWidth="1"/>
    <col min="5123" max="5123" width="13.5703125" customWidth="1"/>
    <col min="5124" max="5124" width="10.5703125" customWidth="1"/>
    <col min="5125" max="5125" width="10.140625" customWidth="1"/>
    <col min="5126" max="5126" width="12.42578125" bestFit="1" customWidth="1"/>
    <col min="5127" max="5127" width="35.85546875" customWidth="1"/>
    <col min="5377" max="5377" width="37.28515625" customWidth="1"/>
    <col min="5378" max="5378" width="16.28515625" customWidth="1"/>
    <col min="5379" max="5379" width="13.5703125" customWidth="1"/>
    <col min="5380" max="5380" width="10.5703125" customWidth="1"/>
    <col min="5381" max="5381" width="10.140625" customWidth="1"/>
    <col min="5382" max="5382" width="12.42578125" bestFit="1" customWidth="1"/>
    <col min="5383" max="5383" width="35.85546875" customWidth="1"/>
    <col min="5633" max="5633" width="37.28515625" customWidth="1"/>
    <col min="5634" max="5634" width="16.28515625" customWidth="1"/>
    <col min="5635" max="5635" width="13.5703125" customWidth="1"/>
    <col min="5636" max="5636" width="10.5703125" customWidth="1"/>
    <col min="5637" max="5637" width="10.140625" customWidth="1"/>
    <col min="5638" max="5638" width="12.42578125" bestFit="1" customWidth="1"/>
    <col min="5639" max="5639" width="35.85546875" customWidth="1"/>
    <col min="5889" max="5889" width="37.28515625" customWidth="1"/>
    <col min="5890" max="5890" width="16.28515625" customWidth="1"/>
    <col min="5891" max="5891" width="13.5703125" customWidth="1"/>
    <col min="5892" max="5892" width="10.5703125" customWidth="1"/>
    <col min="5893" max="5893" width="10.140625" customWidth="1"/>
    <col min="5894" max="5894" width="12.42578125" bestFit="1" customWidth="1"/>
    <col min="5895" max="5895" width="35.85546875" customWidth="1"/>
    <col min="6145" max="6145" width="37.28515625" customWidth="1"/>
    <col min="6146" max="6146" width="16.28515625" customWidth="1"/>
    <col min="6147" max="6147" width="13.5703125" customWidth="1"/>
    <col min="6148" max="6148" width="10.5703125" customWidth="1"/>
    <col min="6149" max="6149" width="10.140625" customWidth="1"/>
    <col min="6150" max="6150" width="12.42578125" bestFit="1" customWidth="1"/>
    <col min="6151" max="6151" width="35.85546875" customWidth="1"/>
    <col min="6401" max="6401" width="37.28515625" customWidth="1"/>
    <col min="6402" max="6402" width="16.28515625" customWidth="1"/>
    <col min="6403" max="6403" width="13.5703125" customWidth="1"/>
    <col min="6404" max="6404" width="10.5703125" customWidth="1"/>
    <col min="6405" max="6405" width="10.140625" customWidth="1"/>
    <col min="6406" max="6406" width="12.42578125" bestFit="1" customWidth="1"/>
    <col min="6407" max="6407" width="35.85546875" customWidth="1"/>
    <col min="6657" max="6657" width="37.28515625" customWidth="1"/>
    <col min="6658" max="6658" width="16.28515625" customWidth="1"/>
    <col min="6659" max="6659" width="13.5703125" customWidth="1"/>
    <col min="6660" max="6660" width="10.5703125" customWidth="1"/>
    <col min="6661" max="6661" width="10.140625" customWidth="1"/>
    <col min="6662" max="6662" width="12.42578125" bestFit="1" customWidth="1"/>
    <col min="6663" max="6663" width="35.85546875" customWidth="1"/>
    <col min="6913" max="6913" width="37.28515625" customWidth="1"/>
    <col min="6914" max="6914" width="16.28515625" customWidth="1"/>
    <col min="6915" max="6915" width="13.5703125" customWidth="1"/>
    <col min="6916" max="6916" width="10.5703125" customWidth="1"/>
    <col min="6917" max="6917" width="10.140625" customWidth="1"/>
    <col min="6918" max="6918" width="12.42578125" bestFit="1" customWidth="1"/>
    <col min="6919" max="6919" width="35.85546875" customWidth="1"/>
    <col min="7169" max="7169" width="37.28515625" customWidth="1"/>
    <col min="7170" max="7170" width="16.28515625" customWidth="1"/>
    <col min="7171" max="7171" width="13.5703125" customWidth="1"/>
    <col min="7172" max="7172" width="10.5703125" customWidth="1"/>
    <col min="7173" max="7173" width="10.140625" customWidth="1"/>
    <col min="7174" max="7174" width="12.42578125" bestFit="1" customWidth="1"/>
    <col min="7175" max="7175" width="35.85546875" customWidth="1"/>
    <col min="7425" max="7425" width="37.28515625" customWidth="1"/>
    <col min="7426" max="7426" width="16.28515625" customWidth="1"/>
    <col min="7427" max="7427" width="13.5703125" customWidth="1"/>
    <col min="7428" max="7428" width="10.5703125" customWidth="1"/>
    <col min="7429" max="7429" width="10.140625" customWidth="1"/>
    <col min="7430" max="7430" width="12.42578125" bestFit="1" customWidth="1"/>
    <col min="7431" max="7431" width="35.85546875" customWidth="1"/>
    <col min="7681" max="7681" width="37.28515625" customWidth="1"/>
    <col min="7682" max="7682" width="16.28515625" customWidth="1"/>
    <col min="7683" max="7683" width="13.5703125" customWidth="1"/>
    <col min="7684" max="7684" width="10.5703125" customWidth="1"/>
    <col min="7685" max="7685" width="10.140625" customWidth="1"/>
    <col min="7686" max="7686" width="12.42578125" bestFit="1" customWidth="1"/>
    <col min="7687" max="7687" width="35.85546875" customWidth="1"/>
    <col min="7937" max="7937" width="37.28515625" customWidth="1"/>
    <col min="7938" max="7938" width="16.28515625" customWidth="1"/>
    <col min="7939" max="7939" width="13.5703125" customWidth="1"/>
    <col min="7940" max="7940" width="10.5703125" customWidth="1"/>
    <col min="7941" max="7941" width="10.140625" customWidth="1"/>
    <col min="7942" max="7942" width="12.42578125" bestFit="1" customWidth="1"/>
    <col min="7943" max="7943" width="35.85546875" customWidth="1"/>
    <col min="8193" max="8193" width="37.28515625" customWidth="1"/>
    <col min="8194" max="8194" width="16.28515625" customWidth="1"/>
    <col min="8195" max="8195" width="13.5703125" customWidth="1"/>
    <col min="8196" max="8196" width="10.5703125" customWidth="1"/>
    <col min="8197" max="8197" width="10.140625" customWidth="1"/>
    <col min="8198" max="8198" width="12.42578125" bestFit="1" customWidth="1"/>
    <col min="8199" max="8199" width="35.85546875" customWidth="1"/>
    <col min="8449" max="8449" width="37.28515625" customWidth="1"/>
    <col min="8450" max="8450" width="16.28515625" customWidth="1"/>
    <col min="8451" max="8451" width="13.5703125" customWidth="1"/>
    <col min="8452" max="8452" width="10.5703125" customWidth="1"/>
    <col min="8453" max="8453" width="10.140625" customWidth="1"/>
    <col min="8454" max="8454" width="12.42578125" bestFit="1" customWidth="1"/>
    <col min="8455" max="8455" width="35.85546875" customWidth="1"/>
    <col min="8705" max="8705" width="37.28515625" customWidth="1"/>
    <col min="8706" max="8706" width="16.28515625" customWidth="1"/>
    <col min="8707" max="8707" width="13.5703125" customWidth="1"/>
    <col min="8708" max="8708" width="10.5703125" customWidth="1"/>
    <col min="8709" max="8709" width="10.140625" customWidth="1"/>
    <col min="8710" max="8710" width="12.42578125" bestFit="1" customWidth="1"/>
    <col min="8711" max="8711" width="35.85546875" customWidth="1"/>
    <col min="8961" max="8961" width="37.28515625" customWidth="1"/>
    <col min="8962" max="8962" width="16.28515625" customWidth="1"/>
    <col min="8963" max="8963" width="13.5703125" customWidth="1"/>
    <col min="8964" max="8964" width="10.5703125" customWidth="1"/>
    <col min="8965" max="8965" width="10.140625" customWidth="1"/>
    <col min="8966" max="8966" width="12.42578125" bestFit="1" customWidth="1"/>
    <col min="8967" max="8967" width="35.85546875" customWidth="1"/>
    <col min="9217" max="9217" width="37.28515625" customWidth="1"/>
    <col min="9218" max="9218" width="16.28515625" customWidth="1"/>
    <col min="9219" max="9219" width="13.5703125" customWidth="1"/>
    <col min="9220" max="9220" width="10.5703125" customWidth="1"/>
    <col min="9221" max="9221" width="10.140625" customWidth="1"/>
    <col min="9222" max="9222" width="12.42578125" bestFit="1" customWidth="1"/>
    <col min="9223" max="9223" width="35.85546875" customWidth="1"/>
    <col min="9473" max="9473" width="37.28515625" customWidth="1"/>
    <col min="9474" max="9474" width="16.28515625" customWidth="1"/>
    <col min="9475" max="9475" width="13.5703125" customWidth="1"/>
    <col min="9476" max="9476" width="10.5703125" customWidth="1"/>
    <col min="9477" max="9477" width="10.140625" customWidth="1"/>
    <col min="9478" max="9478" width="12.42578125" bestFit="1" customWidth="1"/>
    <col min="9479" max="9479" width="35.85546875" customWidth="1"/>
    <col min="9729" max="9729" width="37.28515625" customWidth="1"/>
    <col min="9730" max="9730" width="16.28515625" customWidth="1"/>
    <col min="9731" max="9731" width="13.5703125" customWidth="1"/>
    <col min="9732" max="9732" width="10.5703125" customWidth="1"/>
    <col min="9733" max="9733" width="10.140625" customWidth="1"/>
    <col min="9734" max="9734" width="12.42578125" bestFit="1" customWidth="1"/>
    <col min="9735" max="9735" width="35.85546875" customWidth="1"/>
    <col min="9985" max="9985" width="37.28515625" customWidth="1"/>
    <col min="9986" max="9986" width="16.28515625" customWidth="1"/>
    <col min="9987" max="9987" width="13.5703125" customWidth="1"/>
    <col min="9988" max="9988" width="10.5703125" customWidth="1"/>
    <col min="9989" max="9989" width="10.140625" customWidth="1"/>
    <col min="9990" max="9990" width="12.42578125" bestFit="1" customWidth="1"/>
    <col min="9991" max="9991" width="35.85546875" customWidth="1"/>
    <col min="10241" max="10241" width="37.28515625" customWidth="1"/>
    <col min="10242" max="10242" width="16.28515625" customWidth="1"/>
    <col min="10243" max="10243" width="13.5703125" customWidth="1"/>
    <col min="10244" max="10244" width="10.5703125" customWidth="1"/>
    <col min="10245" max="10245" width="10.140625" customWidth="1"/>
    <col min="10246" max="10246" width="12.42578125" bestFit="1" customWidth="1"/>
    <col min="10247" max="10247" width="35.85546875" customWidth="1"/>
    <col min="10497" max="10497" width="37.28515625" customWidth="1"/>
    <col min="10498" max="10498" width="16.28515625" customWidth="1"/>
    <col min="10499" max="10499" width="13.5703125" customWidth="1"/>
    <col min="10500" max="10500" width="10.5703125" customWidth="1"/>
    <col min="10501" max="10501" width="10.140625" customWidth="1"/>
    <col min="10502" max="10502" width="12.42578125" bestFit="1" customWidth="1"/>
    <col min="10503" max="10503" width="35.85546875" customWidth="1"/>
    <col min="10753" max="10753" width="37.28515625" customWidth="1"/>
    <col min="10754" max="10754" width="16.28515625" customWidth="1"/>
    <col min="10755" max="10755" width="13.5703125" customWidth="1"/>
    <col min="10756" max="10756" width="10.5703125" customWidth="1"/>
    <col min="10757" max="10757" width="10.140625" customWidth="1"/>
    <col min="10758" max="10758" width="12.42578125" bestFit="1" customWidth="1"/>
    <col min="10759" max="10759" width="35.85546875" customWidth="1"/>
    <col min="11009" max="11009" width="37.28515625" customWidth="1"/>
    <col min="11010" max="11010" width="16.28515625" customWidth="1"/>
    <col min="11011" max="11011" width="13.5703125" customWidth="1"/>
    <col min="11012" max="11012" width="10.5703125" customWidth="1"/>
    <col min="11013" max="11013" width="10.140625" customWidth="1"/>
    <col min="11014" max="11014" width="12.42578125" bestFit="1" customWidth="1"/>
    <col min="11015" max="11015" width="35.85546875" customWidth="1"/>
    <col min="11265" max="11265" width="37.28515625" customWidth="1"/>
    <col min="11266" max="11266" width="16.28515625" customWidth="1"/>
    <col min="11267" max="11267" width="13.5703125" customWidth="1"/>
    <col min="11268" max="11268" width="10.5703125" customWidth="1"/>
    <col min="11269" max="11269" width="10.140625" customWidth="1"/>
    <col min="11270" max="11270" width="12.42578125" bestFit="1" customWidth="1"/>
    <col min="11271" max="11271" width="35.85546875" customWidth="1"/>
    <col min="11521" max="11521" width="37.28515625" customWidth="1"/>
    <col min="11522" max="11522" width="16.28515625" customWidth="1"/>
    <col min="11523" max="11523" width="13.5703125" customWidth="1"/>
    <col min="11524" max="11524" width="10.5703125" customWidth="1"/>
    <col min="11525" max="11525" width="10.140625" customWidth="1"/>
    <col min="11526" max="11526" width="12.42578125" bestFit="1" customWidth="1"/>
    <col min="11527" max="11527" width="35.85546875" customWidth="1"/>
    <col min="11777" max="11777" width="37.28515625" customWidth="1"/>
    <col min="11778" max="11778" width="16.28515625" customWidth="1"/>
    <col min="11779" max="11779" width="13.5703125" customWidth="1"/>
    <col min="11780" max="11780" width="10.5703125" customWidth="1"/>
    <col min="11781" max="11781" width="10.140625" customWidth="1"/>
    <col min="11782" max="11782" width="12.42578125" bestFit="1" customWidth="1"/>
    <col min="11783" max="11783" width="35.85546875" customWidth="1"/>
    <col min="12033" max="12033" width="37.28515625" customWidth="1"/>
    <col min="12034" max="12034" width="16.28515625" customWidth="1"/>
    <col min="12035" max="12035" width="13.5703125" customWidth="1"/>
    <col min="12036" max="12036" width="10.5703125" customWidth="1"/>
    <col min="12037" max="12037" width="10.140625" customWidth="1"/>
    <col min="12038" max="12038" width="12.42578125" bestFit="1" customWidth="1"/>
    <col min="12039" max="12039" width="35.85546875" customWidth="1"/>
    <col min="12289" max="12289" width="37.28515625" customWidth="1"/>
    <col min="12290" max="12290" width="16.28515625" customWidth="1"/>
    <col min="12291" max="12291" width="13.5703125" customWidth="1"/>
    <col min="12292" max="12292" width="10.5703125" customWidth="1"/>
    <col min="12293" max="12293" width="10.140625" customWidth="1"/>
    <col min="12294" max="12294" width="12.42578125" bestFit="1" customWidth="1"/>
    <col min="12295" max="12295" width="35.85546875" customWidth="1"/>
    <col min="12545" max="12545" width="37.28515625" customWidth="1"/>
    <col min="12546" max="12546" width="16.28515625" customWidth="1"/>
    <col min="12547" max="12547" width="13.5703125" customWidth="1"/>
    <col min="12548" max="12548" width="10.5703125" customWidth="1"/>
    <col min="12549" max="12549" width="10.140625" customWidth="1"/>
    <col min="12550" max="12550" width="12.42578125" bestFit="1" customWidth="1"/>
    <col min="12551" max="12551" width="35.85546875" customWidth="1"/>
    <col min="12801" max="12801" width="37.28515625" customWidth="1"/>
    <col min="12802" max="12802" width="16.28515625" customWidth="1"/>
    <col min="12803" max="12803" width="13.5703125" customWidth="1"/>
    <col min="12804" max="12804" width="10.5703125" customWidth="1"/>
    <col min="12805" max="12805" width="10.140625" customWidth="1"/>
    <col min="12806" max="12806" width="12.42578125" bestFit="1" customWidth="1"/>
    <col min="12807" max="12807" width="35.85546875" customWidth="1"/>
    <col min="13057" max="13057" width="37.28515625" customWidth="1"/>
    <col min="13058" max="13058" width="16.28515625" customWidth="1"/>
    <col min="13059" max="13059" width="13.5703125" customWidth="1"/>
    <col min="13060" max="13060" width="10.5703125" customWidth="1"/>
    <col min="13061" max="13061" width="10.140625" customWidth="1"/>
    <col min="13062" max="13062" width="12.42578125" bestFit="1" customWidth="1"/>
    <col min="13063" max="13063" width="35.85546875" customWidth="1"/>
    <col min="13313" max="13313" width="37.28515625" customWidth="1"/>
    <col min="13314" max="13314" width="16.28515625" customWidth="1"/>
    <col min="13315" max="13315" width="13.5703125" customWidth="1"/>
    <col min="13316" max="13316" width="10.5703125" customWidth="1"/>
    <col min="13317" max="13317" width="10.140625" customWidth="1"/>
    <col min="13318" max="13318" width="12.42578125" bestFit="1" customWidth="1"/>
    <col min="13319" max="13319" width="35.85546875" customWidth="1"/>
    <col min="13569" max="13569" width="37.28515625" customWidth="1"/>
    <col min="13570" max="13570" width="16.28515625" customWidth="1"/>
    <col min="13571" max="13571" width="13.5703125" customWidth="1"/>
    <col min="13572" max="13572" width="10.5703125" customWidth="1"/>
    <col min="13573" max="13573" width="10.140625" customWidth="1"/>
    <col min="13574" max="13574" width="12.42578125" bestFit="1" customWidth="1"/>
    <col min="13575" max="13575" width="35.85546875" customWidth="1"/>
    <col min="13825" max="13825" width="37.28515625" customWidth="1"/>
    <col min="13826" max="13826" width="16.28515625" customWidth="1"/>
    <col min="13827" max="13827" width="13.5703125" customWidth="1"/>
    <col min="13828" max="13828" width="10.5703125" customWidth="1"/>
    <col min="13829" max="13829" width="10.140625" customWidth="1"/>
    <col min="13830" max="13830" width="12.42578125" bestFit="1" customWidth="1"/>
    <col min="13831" max="13831" width="35.85546875" customWidth="1"/>
    <col min="14081" max="14081" width="37.28515625" customWidth="1"/>
    <col min="14082" max="14082" width="16.28515625" customWidth="1"/>
    <col min="14083" max="14083" width="13.5703125" customWidth="1"/>
    <col min="14084" max="14084" width="10.5703125" customWidth="1"/>
    <col min="14085" max="14085" width="10.140625" customWidth="1"/>
    <col min="14086" max="14086" width="12.42578125" bestFit="1" customWidth="1"/>
    <col min="14087" max="14087" width="35.85546875" customWidth="1"/>
    <col min="14337" max="14337" width="37.28515625" customWidth="1"/>
    <col min="14338" max="14338" width="16.28515625" customWidth="1"/>
    <col min="14339" max="14339" width="13.5703125" customWidth="1"/>
    <col min="14340" max="14340" width="10.5703125" customWidth="1"/>
    <col min="14341" max="14341" width="10.140625" customWidth="1"/>
    <col min="14342" max="14342" width="12.42578125" bestFit="1" customWidth="1"/>
    <col min="14343" max="14343" width="35.85546875" customWidth="1"/>
    <col min="14593" max="14593" width="37.28515625" customWidth="1"/>
    <col min="14594" max="14594" width="16.28515625" customWidth="1"/>
    <col min="14595" max="14595" width="13.5703125" customWidth="1"/>
    <col min="14596" max="14596" width="10.5703125" customWidth="1"/>
    <col min="14597" max="14597" width="10.140625" customWidth="1"/>
    <col min="14598" max="14598" width="12.42578125" bestFit="1" customWidth="1"/>
    <col min="14599" max="14599" width="35.85546875" customWidth="1"/>
    <col min="14849" max="14849" width="37.28515625" customWidth="1"/>
    <col min="14850" max="14850" width="16.28515625" customWidth="1"/>
    <col min="14851" max="14851" width="13.5703125" customWidth="1"/>
    <col min="14852" max="14852" width="10.5703125" customWidth="1"/>
    <col min="14853" max="14853" width="10.140625" customWidth="1"/>
    <col min="14854" max="14854" width="12.42578125" bestFit="1" customWidth="1"/>
    <col min="14855" max="14855" width="35.85546875" customWidth="1"/>
    <col min="15105" max="15105" width="37.28515625" customWidth="1"/>
    <col min="15106" max="15106" width="16.28515625" customWidth="1"/>
    <col min="15107" max="15107" width="13.5703125" customWidth="1"/>
    <col min="15108" max="15108" width="10.5703125" customWidth="1"/>
    <col min="15109" max="15109" width="10.140625" customWidth="1"/>
    <col min="15110" max="15110" width="12.42578125" bestFit="1" customWidth="1"/>
    <col min="15111" max="15111" width="35.85546875" customWidth="1"/>
    <col min="15361" max="15361" width="37.28515625" customWidth="1"/>
    <col min="15362" max="15362" width="16.28515625" customWidth="1"/>
    <col min="15363" max="15363" width="13.5703125" customWidth="1"/>
    <col min="15364" max="15364" width="10.5703125" customWidth="1"/>
    <col min="15365" max="15365" width="10.140625" customWidth="1"/>
    <col min="15366" max="15366" width="12.42578125" bestFit="1" customWidth="1"/>
    <col min="15367" max="15367" width="35.85546875" customWidth="1"/>
    <col min="15617" max="15617" width="37.28515625" customWidth="1"/>
    <col min="15618" max="15618" width="16.28515625" customWidth="1"/>
    <col min="15619" max="15619" width="13.5703125" customWidth="1"/>
    <col min="15620" max="15620" width="10.5703125" customWidth="1"/>
    <col min="15621" max="15621" width="10.140625" customWidth="1"/>
    <col min="15622" max="15622" width="12.42578125" bestFit="1" customWidth="1"/>
    <col min="15623" max="15623" width="35.85546875" customWidth="1"/>
    <col min="15873" max="15873" width="37.28515625" customWidth="1"/>
    <col min="15874" max="15874" width="16.28515625" customWidth="1"/>
    <col min="15875" max="15875" width="13.5703125" customWidth="1"/>
    <col min="15876" max="15876" width="10.5703125" customWidth="1"/>
    <col min="15877" max="15877" width="10.140625" customWidth="1"/>
    <col min="15878" max="15878" width="12.42578125" bestFit="1" customWidth="1"/>
    <col min="15879" max="15879" width="35.85546875" customWidth="1"/>
    <col min="16129" max="16129" width="37.28515625" customWidth="1"/>
    <col min="16130" max="16130" width="16.28515625" customWidth="1"/>
    <col min="16131" max="16131" width="13.5703125" customWidth="1"/>
    <col min="16132" max="16132" width="10.5703125" customWidth="1"/>
    <col min="16133" max="16133" width="10.140625" customWidth="1"/>
    <col min="16134" max="16134" width="12.42578125" bestFit="1" customWidth="1"/>
    <col min="16135" max="16135" width="35.85546875" customWidth="1"/>
  </cols>
  <sheetData>
    <row r="1" spans="1:7" ht="26.25" customHeight="1">
      <c r="A1" s="414" t="s">
        <v>427</v>
      </c>
      <c r="B1" s="415"/>
      <c r="C1" s="415"/>
      <c r="D1" s="415"/>
      <c r="E1" s="415"/>
      <c r="F1" s="415"/>
      <c r="G1" s="415"/>
    </row>
    <row r="2" spans="1:7">
      <c r="A2" s="418"/>
      <c r="B2" s="418"/>
      <c r="C2" s="418"/>
      <c r="D2" s="418"/>
      <c r="E2" s="418"/>
      <c r="F2" s="418"/>
      <c r="G2" s="418"/>
    </row>
    <row r="3" spans="1:7" s="23" customFormat="1" ht="12.75" customHeight="1">
      <c r="A3" s="416" t="s">
        <v>273</v>
      </c>
      <c r="B3" s="417"/>
      <c r="C3" s="417"/>
      <c r="D3" s="417"/>
      <c r="E3" s="417"/>
      <c r="F3" s="417"/>
      <c r="G3" s="416"/>
    </row>
    <row r="4" spans="1:7" s="2" customFormat="1" ht="36.75" customHeight="1">
      <c r="A4" s="419" t="s">
        <v>212</v>
      </c>
      <c r="B4" s="421" t="s">
        <v>417</v>
      </c>
      <c r="C4" s="422" t="s">
        <v>418</v>
      </c>
      <c r="D4" s="422" t="s">
        <v>419</v>
      </c>
      <c r="E4" s="423"/>
      <c r="F4" s="424"/>
      <c r="G4" s="411"/>
    </row>
    <row r="5" spans="1:7" s="2" customFormat="1" ht="33.75" customHeight="1">
      <c r="A5" s="420"/>
      <c r="B5" s="421"/>
      <c r="C5" s="422"/>
      <c r="D5" s="32" t="s">
        <v>420</v>
      </c>
      <c r="E5" s="32" t="s">
        <v>421</v>
      </c>
      <c r="F5" s="33" t="s">
        <v>422</v>
      </c>
      <c r="G5" s="412"/>
    </row>
    <row r="6" spans="1:7" s="25" customFormat="1" ht="24">
      <c r="A6" s="6" t="s">
        <v>423</v>
      </c>
      <c r="B6" s="24">
        <v>86</v>
      </c>
      <c r="C6" s="8">
        <v>12122462</v>
      </c>
      <c r="D6" s="8">
        <v>8675651</v>
      </c>
      <c r="E6" s="8">
        <v>1899381</v>
      </c>
      <c r="F6" s="8">
        <v>1547431</v>
      </c>
      <c r="G6" s="6" t="s">
        <v>220</v>
      </c>
    </row>
    <row r="7" spans="1:7" s="28" customFormat="1" ht="15" customHeight="1">
      <c r="A7" s="10" t="s">
        <v>221</v>
      </c>
      <c r="B7" s="26"/>
      <c r="C7" s="27" t="s">
        <v>222</v>
      </c>
      <c r="D7" s="27" t="s">
        <v>222</v>
      </c>
      <c r="E7" s="27" t="s">
        <v>222</v>
      </c>
      <c r="F7" s="27" t="s">
        <v>222</v>
      </c>
      <c r="G7" s="10" t="s">
        <v>223</v>
      </c>
    </row>
    <row r="8" spans="1:7" s="29" customFormat="1" ht="15" customHeight="1">
      <c r="A8" s="13" t="s">
        <v>224</v>
      </c>
      <c r="B8" s="26" t="s">
        <v>225</v>
      </c>
      <c r="C8" s="11">
        <v>1289174</v>
      </c>
      <c r="D8" s="11">
        <v>1171657</v>
      </c>
      <c r="E8" s="11">
        <v>41479</v>
      </c>
      <c r="F8" s="11">
        <v>76038</v>
      </c>
      <c r="G8" s="13" t="s">
        <v>226</v>
      </c>
    </row>
    <row r="9" spans="1:7" s="29" customFormat="1" ht="24">
      <c r="A9" s="13" t="s">
        <v>227</v>
      </c>
      <c r="B9" s="26" t="s">
        <v>228</v>
      </c>
      <c r="C9" s="11">
        <v>9406459</v>
      </c>
      <c r="D9" s="11">
        <v>6704564</v>
      </c>
      <c r="E9" s="11">
        <v>1616129</v>
      </c>
      <c r="F9" s="11">
        <v>1085766</v>
      </c>
      <c r="G9" s="13" t="s">
        <v>229</v>
      </c>
    </row>
    <row r="10" spans="1:7" s="29" customFormat="1" ht="24">
      <c r="A10" s="13" t="s">
        <v>230</v>
      </c>
      <c r="B10" s="26" t="s">
        <v>231</v>
      </c>
      <c r="C10" s="11">
        <v>650267</v>
      </c>
      <c r="D10" s="11">
        <v>441873</v>
      </c>
      <c r="E10" s="11">
        <v>117060</v>
      </c>
      <c r="F10" s="11">
        <v>91334</v>
      </c>
      <c r="G10" s="13" t="s">
        <v>232</v>
      </c>
    </row>
    <row r="11" spans="1:7" s="29" customFormat="1" ht="15" customHeight="1">
      <c r="A11" s="13" t="s">
        <v>233</v>
      </c>
      <c r="B11" s="26" t="s">
        <v>234</v>
      </c>
      <c r="C11" s="11">
        <v>205597</v>
      </c>
      <c r="D11" s="11">
        <v>55311</v>
      </c>
      <c r="E11" s="11">
        <v>60410</v>
      </c>
      <c r="F11" s="11">
        <v>89876</v>
      </c>
      <c r="G11" s="13" t="s">
        <v>235</v>
      </c>
    </row>
    <row r="12" spans="1:7" s="29" customFormat="1" ht="24">
      <c r="A12" s="13" t="s">
        <v>236</v>
      </c>
      <c r="B12" s="26" t="s">
        <v>237</v>
      </c>
      <c r="C12" s="11">
        <v>570966</v>
      </c>
      <c r="D12" s="11">
        <v>302246</v>
      </c>
      <c r="E12" s="11">
        <v>64303</v>
      </c>
      <c r="F12" s="11">
        <v>204417</v>
      </c>
      <c r="G12" s="13" t="s">
        <v>238</v>
      </c>
    </row>
    <row r="13" spans="1:7" s="25" customFormat="1" ht="40.5" customHeight="1">
      <c r="A13" s="6" t="s">
        <v>424</v>
      </c>
      <c r="B13" s="24">
        <v>87</v>
      </c>
      <c r="C13" s="11" t="s">
        <v>246</v>
      </c>
      <c r="D13" s="11" t="s">
        <v>246</v>
      </c>
      <c r="E13" s="11" t="s">
        <v>246</v>
      </c>
      <c r="F13" s="11" t="s">
        <v>246</v>
      </c>
      <c r="G13" s="6" t="s">
        <v>240</v>
      </c>
    </row>
    <row r="14" spans="1:7" s="28" customFormat="1" ht="15" customHeight="1">
      <c r="A14" s="10" t="s">
        <v>221</v>
      </c>
      <c r="B14" s="26"/>
      <c r="C14" s="27" t="s">
        <v>222</v>
      </c>
      <c r="D14" s="27" t="s">
        <v>222</v>
      </c>
      <c r="E14" s="27" t="s">
        <v>222</v>
      </c>
      <c r="F14" s="27" t="s">
        <v>222</v>
      </c>
      <c r="G14" s="10" t="s">
        <v>223</v>
      </c>
    </row>
    <row r="15" spans="1:7" s="29" customFormat="1" ht="24">
      <c r="A15" s="13" t="s">
        <v>241</v>
      </c>
      <c r="B15" s="26" t="s">
        <v>242</v>
      </c>
      <c r="C15" s="11" t="s">
        <v>246</v>
      </c>
      <c r="D15" s="11" t="s">
        <v>246</v>
      </c>
      <c r="E15" s="11" t="s">
        <v>246</v>
      </c>
      <c r="F15" s="11" t="s">
        <v>246</v>
      </c>
      <c r="G15" s="13" t="s">
        <v>243</v>
      </c>
    </row>
    <row r="16" spans="1:7" s="29" customFormat="1" ht="60">
      <c r="A16" s="13" t="s">
        <v>244</v>
      </c>
      <c r="B16" s="26" t="s">
        <v>245</v>
      </c>
      <c r="C16" s="11" t="s">
        <v>246</v>
      </c>
      <c r="D16" s="11" t="s">
        <v>246</v>
      </c>
      <c r="E16" s="11" t="s">
        <v>246</v>
      </c>
      <c r="F16" s="11" t="s">
        <v>246</v>
      </c>
      <c r="G16" s="13" t="s">
        <v>247</v>
      </c>
    </row>
    <row r="17" spans="1:7" s="29" customFormat="1" ht="36">
      <c r="A17" s="13" t="s">
        <v>248</v>
      </c>
      <c r="B17" s="26" t="s">
        <v>249</v>
      </c>
      <c r="C17" s="11" t="s">
        <v>246</v>
      </c>
      <c r="D17" s="11" t="s">
        <v>246</v>
      </c>
      <c r="E17" s="11" t="s">
        <v>246</v>
      </c>
      <c r="F17" s="11" t="s">
        <v>246</v>
      </c>
      <c r="G17" s="13" t="s">
        <v>250</v>
      </c>
    </row>
    <row r="18" spans="1:7" s="29" customFormat="1" ht="24">
      <c r="A18" s="13" t="s">
        <v>251</v>
      </c>
      <c r="B18" s="26" t="s">
        <v>252</v>
      </c>
      <c r="C18" s="11" t="s">
        <v>246</v>
      </c>
      <c r="D18" s="11" t="s">
        <v>246</v>
      </c>
      <c r="E18" s="11" t="s">
        <v>246</v>
      </c>
      <c r="F18" s="11" t="s">
        <v>246</v>
      </c>
      <c r="G18" s="13" t="s">
        <v>253</v>
      </c>
    </row>
    <row r="19" spans="1:7" s="104" customFormat="1" ht="39.75" customHeight="1">
      <c r="A19" s="6" t="s">
        <v>425</v>
      </c>
      <c r="B19" s="120">
        <v>88</v>
      </c>
      <c r="C19" s="121">
        <v>207</v>
      </c>
      <c r="D19" s="121" t="s">
        <v>246</v>
      </c>
      <c r="E19" s="121">
        <v>207</v>
      </c>
      <c r="F19" s="121" t="s">
        <v>246</v>
      </c>
      <c r="G19" s="6" t="s">
        <v>255</v>
      </c>
    </row>
    <row r="20" spans="1:7">
      <c r="A20" s="10" t="s">
        <v>221</v>
      </c>
      <c r="B20" s="26" t="s">
        <v>222</v>
      </c>
      <c r="C20" s="113" t="s">
        <v>222</v>
      </c>
      <c r="D20" s="113" t="s">
        <v>222</v>
      </c>
      <c r="E20" s="113" t="s">
        <v>222</v>
      </c>
      <c r="F20" s="113" t="s">
        <v>222</v>
      </c>
      <c r="G20" s="10" t="s">
        <v>223</v>
      </c>
    </row>
    <row r="21" spans="1:7" ht="36">
      <c r="A21" s="122" t="s">
        <v>428</v>
      </c>
      <c r="B21" s="26" t="s">
        <v>257</v>
      </c>
      <c r="C21" s="11" t="s">
        <v>246</v>
      </c>
      <c r="D21" s="11" t="s">
        <v>246</v>
      </c>
      <c r="E21" s="11" t="s">
        <v>246</v>
      </c>
      <c r="F21" s="11" t="s">
        <v>246</v>
      </c>
      <c r="G21" s="122" t="s">
        <v>429</v>
      </c>
    </row>
    <row r="22" spans="1:7" ht="24">
      <c r="A22" s="122" t="s">
        <v>430</v>
      </c>
      <c r="B22" s="26" t="s">
        <v>260</v>
      </c>
      <c r="C22" s="11" t="s">
        <v>246</v>
      </c>
      <c r="D22" s="11" t="s">
        <v>246</v>
      </c>
      <c r="E22" s="11" t="s">
        <v>246</v>
      </c>
      <c r="F22" s="11" t="s">
        <v>246</v>
      </c>
      <c r="G22" s="122" t="s">
        <v>261</v>
      </c>
    </row>
    <row r="23" spans="1:7" ht="36">
      <c r="A23" s="122" t="s">
        <v>431</v>
      </c>
      <c r="B23" s="26" t="s">
        <v>263</v>
      </c>
      <c r="C23" s="11">
        <v>207</v>
      </c>
      <c r="D23" s="11" t="s">
        <v>246</v>
      </c>
      <c r="E23" s="11">
        <v>207</v>
      </c>
      <c r="F23" s="11" t="s">
        <v>246</v>
      </c>
      <c r="G23" s="122" t="s">
        <v>264</v>
      </c>
    </row>
    <row r="24" spans="1:7">
      <c r="A24" s="34"/>
      <c r="B24" s="34"/>
      <c r="C24" s="34"/>
      <c r="D24" s="34"/>
      <c r="E24" s="34"/>
      <c r="F24" s="34"/>
      <c r="G24" s="34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11" orientation="landscape" useFirstPageNumber="1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9" sqref="B19"/>
    </sheetView>
  </sheetViews>
  <sheetFormatPr defaultRowHeight="12.75"/>
  <cols>
    <col min="1" max="1" width="37.5703125" customWidth="1"/>
    <col min="2" max="2" width="15.5703125" customWidth="1"/>
    <col min="3" max="3" width="13.5703125" customWidth="1"/>
    <col min="4" max="4" width="10.28515625" customWidth="1"/>
    <col min="5" max="5" width="11.140625" customWidth="1"/>
    <col min="6" max="6" width="12.42578125" bestFit="1" customWidth="1"/>
    <col min="7" max="7" width="31.7109375" customWidth="1"/>
    <col min="257" max="257" width="37.5703125" customWidth="1"/>
    <col min="258" max="258" width="15.5703125" customWidth="1"/>
    <col min="259" max="259" width="13.5703125" customWidth="1"/>
    <col min="260" max="260" width="10.28515625" customWidth="1"/>
    <col min="261" max="261" width="11.140625" customWidth="1"/>
    <col min="262" max="262" width="12.42578125" bestFit="1" customWidth="1"/>
    <col min="263" max="263" width="31.7109375" customWidth="1"/>
    <col min="513" max="513" width="37.5703125" customWidth="1"/>
    <col min="514" max="514" width="15.5703125" customWidth="1"/>
    <col min="515" max="515" width="13.5703125" customWidth="1"/>
    <col min="516" max="516" width="10.28515625" customWidth="1"/>
    <col min="517" max="517" width="11.140625" customWidth="1"/>
    <col min="518" max="518" width="12.42578125" bestFit="1" customWidth="1"/>
    <col min="519" max="519" width="31.7109375" customWidth="1"/>
    <col min="769" max="769" width="37.5703125" customWidth="1"/>
    <col min="770" max="770" width="15.5703125" customWidth="1"/>
    <col min="771" max="771" width="13.5703125" customWidth="1"/>
    <col min="772" max="772" width="10.28515625" customWidth="1"/>
    <col min="773" max="773" width="11.140625" customWidth="1"/>
    <col min="774" max="774" width="12.42578125" bestFit="1" customWidth="1"/>
    <col min="775" max="775" width="31.7109375" customWidth="1"/>
    <col min="1025" max="1025" width="37.5703125" customWidth="1"/>
    <col min="1026" max="1026" width="15.5703125" customWidth="1"/>
    <col min="1027" max="1027" width="13.5703125" customWidth="1"/>
    <col min="1028" max="1028" width="10.28515625" customWidth="1"/>
    <col min="1029" max="1029" width="11.140625" customWidth="1"/>
    <col min="1030" max="1030" width="12.42578125" bestFit="1" customWidth="1"/>
    <col min="1031" max="1031" width="31.7109375" customWidth="1"/>
    <col min="1281" max="1281" width="37.5703125" customWidth="1"/>
    <col min="1282" max="1282" width="15.5703125" customWidth="1"/>
    <col min="1283" max="1283" width="13.5703125" customWidth="1"/>
    <col min="1284" max="1284" width="10.28515625" customWidth="1"/>
    <col min="1285" max="1285" width="11.140625" customWidth="1"/>
    <col min="1286" max="1286" width="12.42578125" bestFit="1" customWidth="1"/>
    <col min="1287" max="1287" width="31.7109375" customWidth="1"/>
    <col min="1537" max="1537" width="37.5703125" customWidth="1"/>
    <col min="1538" max="1538" width="15.5703125" customWidth="1"/>
    <col min="1539" max="1539" width="13.5703125" customWidth="1"/>
    <col min="1540" max="1540" width="10.28515625" customWidth="1"/>
    <col min="1541" max="1541" width="11.140625" customWidth="1"/>
    <col min="1542" max="1542" width="12.42578125" bestFit="1" customWidth="1"/>
    <col min="1543" max="1543" width="31.7109375" customWidth="1"/>
    <col min="1793" max="1793" width="37.5703125" customWidth="1"/>
    <col min="1794" max="1794" width="15.5703125" customWidth="1"/>
    <col min="1795" max="1795" width="13.5703125" customWidth="1"/>
    <col min="1796" max="1796" width="10.28515625" customWidth="1"/>
    <col min="1797" max="1797" width="11.140625" customWidth="1"/>
    <col min="1798" max="1798" width="12.42578125" bestFit="1" customWidth="1"/>
    <col min="1799" max="1799" width="31.7109375" customWidth="1"/>
    <col min="2049" max="2049" width="37.5703125" customWidth="1"/>
    <col min="2050" max="2050" width="15.5703125" customWidth="1"/>
    <col min="2051" max="2051" width="13.5703125" customWidth="1"/>
    <col min="2052" max="2052" width="10.28515625" customWidth="1"/>
    <col min="2053" max="2053" width="11.140625" customWidth="1"/>
    <col min="2054" max="2054" width="12.42578125" bestFit="1" customWidth="1"/>
    <col min="2055" max="2055" width="31.7109375" customWidth="1"/>
    <col min="2305" max="2305" width="37.5703125" customWidth="1"/>
    <col min="2306" max="2306" width="15.5703125" customWidth="1"/>
    <col min="2307" max="2307" width="13.5703125" customWidth="1"/>
    <col min="2308" max="2308" width="10.28515625" customWidth="1"/>
    <col min="2309" max="2309" width="11.140625" customWidth="1"/>
    <col min="2310" max="2310" width="12.42578125" bestFit="1" customWidth="1"/>
    <col min="2311" max="2311" width="31.7109375" customWidth="1"/>
    <col min="2561" max="2561" width="37.5703125" customWidth="1"/>
    <col min="2562" max="2562" width="15.5703125" customWidth="1"/>
    <col min="2563" max="2563" width="13.5703125" customWidth="1"/>
    <col min="2564" max="2564" width="10.28515625" customWidth="1"/>
    <col min="2565" max="2565" width="11.140625" customWidth="1"/>
    <col min="2566" max="2566" width="12.42578125" bestFit="1" customWidth="1"/>
    <col min="2567" max="2567" width="31.7109375" customWidth="1"/>
    <col min="2817" max="2817" width="37.5703125" customWidth="1"/>
    <col min="2818" max="2818" width="15.5703125" customWidth="1"/>
    <col min="2819" max="2819" width="13.5703125" customWidth="1"/>
    <col min="2820" max="2820" width="10.28515625" customWidth="1"/>
    <col min="2821" max="2821" width="11.140625" customWidth="1"/>
    <col min="2822" max="2822" width="12.42578125" bestFit="1" customWidth="1"/>
    <col min="2823" max="2823" width="31.7109375" customWidth="1"/>
    <col min="3073" max="3073" width="37.5703125" customWidth="1"/>
    <col min="3074" max="3074" width="15.5703125" customWidth="1"/>
    <col min="3075" max="3075" width="13.5703125" customWidth="1"/>
    <col min="3076" max="3076" width="10.28515625" customWidth="1"/>
    <col min="3077" max="3077" width="11.140625" customWidth="1"/>
    <col min="3078" max="3078" width="12.42578125" bestFit="1" customWidth="1"/>
    <col min="3079" max="3079" width="31.7109375" customWidth="1"/>
    <col min="3329" max="3329" width="37.5703125" customWidth="1"/>
    <col min="3330" max="3330" width="15.5703125" customWidth="1"/>
    <col min="3331" max="3331" width="13.5703125" customWidth="1"/>
    <col min="3332" max="3332" width="10.28515625" customWidth="1"/>
    <col min="3333" max="3333" width="11.140625" customWidth="1"/>
    <col min="3334" max="3334" width="12.42578125" bestFit="1" customWidth="1"/>
    <col min="3335" max="3335" width="31.7109375" customWidth="1"/>
    <col min="3585" max="3585" width="37.5703125" customWidth="1"/>
    <col min="3586" max="3586" width="15.5703125" customWidth="1"/>
    <col min="3587" max="3587" width="13.5703125" customWidth="1"/>
    <col min="3588" max="3588" width="10.28515625" customWidth="1"/>
    <col min="3589" max="3589" width="11.140625" customWidth="1"/>
    <col min="3590" max="3590" width="12.42578125" bestFit="1" customWidth="1"/>
    <col min="3591" max="3591" width="31.7109375" customWidth="1"/>
    <col min="3841" max="3841" width="37.5703125" customWidth="1"/>
    <col min="3842" max="3842" width="15.5703125" customWidth="1"/>
    <col min="3843" max="3843" width="13.5703125" customWidth="1"/>
    <col min="3844" max="3844" width="10.28515625" customWidth="1"/>
    <col min="3845" max="3845" width="11.140625" customWidth="1"/>
    <col min="3846" max="3846" width="12.42578125" bestFit="1" customWidth="1"/>
    <col min="3847" max="3847" width="31.7109375" customWidth="1"/>
    <col min="4097" max="4097" width="37.5703125" customWidth="1"/>
    <col min="4098" max="4098" width="15.5703125" customWidth="1"/>
    <col min="4099" max="4099" width="13.5703125" customWidth="1"/>
    <col min="4100" max="4100" width="10.28515625" customWidth="1"/>
    <col min="4101" max="4101" width="11.140625" customWidth="1"/>
    <col min="4102" max="4102" width="12.42578125" bestFit="1" customWidth="1"/>
    <col min="4103" max="4103" width="31.7109375" customWidth="1"/>
    <col min="4353" max="4353" width="37.5703125" customWidth="1"/>
    <col min="4354" max="4354" width="15.5703125" customWidth="1"/>
    <col min="4355" max="4355" width="13.5703125" customWidth="1"/>
    <col min="4356" max="4356" width="10.28515625" customWidth="1"/>
    <col min="4357" max="4357" width="11.140625" customWidth="1"/>
    <col min="4358" max="4358" width="12.42578125" bestFit="1" customWidth="1"/>
    <col min="4359" max="4359" width="31.7109375" customWidth="1"/>
    <col min="4609" max="4609" width="37.5703125" customWidth="1"/>
    <col min="4610" max="4610" width="15.5703125" customWidth="1"/>
    <col min="4611" max="4611" width="13.5703125" customWidth="1"/>
    <col min="4612" max="4612" width="10.28515625" customWidth="1"/>
    <col min="4613" max="4613" width="11.140625" customWidth="1"/>
    <col min="4614" max="4614" width="12.42578125" bestFit="1" customWidth="1"/>
    <col min="4615" max="4615" width="31.7109375" customWidth="1"/>
    <col min="4865" max="4865" width="37.5703125" customWidth="1"/>
    <col min="4866" max="4866" width="15.5703125" customWidth="1"/>
    <col min="4867" max="4867" width="13.5703125" customWidth="1"/>
    <col min="4868" max="4868" width="10.28515625" customWidth="1"/>
    <col min="4869" max="4869" width="11.140625" customWidth="1"/>
    <col min="4870" max="4870" width="12.42578125" bestFit="1" customWidth="1"/>
    <col min="4871" max="4871" width="31.7109375" customWidth="1"/>
    <col min="5121" max="5121" width="37.5703125" customWidth="1"/>
    <col min="5122" max="5122" width="15.5703125" customWidth="1"/>
    <col min="5123" max="5123" width="13.5703125" customWidth="1"/>
    <col min="5124" max="5124" width="10.28515625" customWidth="1"/>
    <col min="5125" max="5125" width="11.140625" customWidth="1"/>
    <col min="5126" max="5126" width="12.42578125" bestFit="1" customWidth="1"/>
    <col min="5127" max="5127" width="31.7109375" customWidth="1"/>
    <col min="5377" max="5377" width="37.5703125" customWidth="1"/>
    <col min="5378" max="5378" width="15.5703125" customWidth="1"/>
    <col min="5379" max="5379" width="13.5703125" customWidth="1"/>
    <col min="5380" max="5380" width="10.28515625" customWidth="1"/>
    <col min="5381" max="5381" width="11.140625" customWidth="1"/>
    <col min="5382" max="5382" width="12.42578125" bestFit="1" customWidth="1"/>
    <col min="5383" max="5383" width="31.7109375" customWidth="1"/>
    <col min="5633" max="5633" width="37.5703125" customWidth="1"/>
    <col min="5634" max="5634" width="15.5703125" customWidth="1"/>
    <col min="5635" max="5635" width="13.5703125" customWidth="1"/>
    <col min="5636" max="5636" width="10.28515625" customWidth="1"/>
    <col min="5637" max="5637" width="11.140625" customWidth="1"/>
    <col min="5638" max="5638" width="12.42578125" bestFit="1" customWidth="1"/>
    <col min="5639" max="5639" width="31.7109375" customWidth="1"/>
    <col min="5889" max="5889" width="37.5703125" customWidth="1"/>
    <col min="5890" max="5890" width="15.5703125" customWidth="1"/>
    <col min="5891" max="5891" width="13.5703125" customWidth="1"/>
    <col min="5892" max="5892" width="10.28515625" customWidth="1"/>
    <col min="5893" max="5893" width="11.140625" customWidth="1"/>
    <col min="5894" max="5894" width="12.42578125" bestFit="1" customWidth="1"/>
    <col min="5895" max="5895" width="31.7109375" customWidth="1"/>
    <col min="6145" max="6145" width="37.5703125" customWidth="1"/>
    <col min="6146" max="6146" width="15.5703125" customWidth="1"/>
    <col min="6147" max="6147" width="13.5703125" customWidth="1"/>
    <col min="6148" max="6148" width="10.28515625" customWidth="1"/>
    <col min="6149" max="6149" width="11.140625" customWidth="1"/>
    <col min="6150" max="6150" width="12.42578125" bestFit="1" customWidth="1"/>
    <col min="6151" max="6151" width="31.7109375" customWidth="1"/>
    <col min="6401" max="6401" width="37.5703125" customWidth="1"/>
    <col min="6402" max="6402" width="15.5703125" customWidth="1"/>
    <col min="6403" max="6403" width="13.5703125" customWidth="1"/>
    <col min="6404" max="6404" width="10.28515625" customWidth="1"/>
    <col min="6405" max="6405" width="11.140625" customWidth="1"/>
    <col min="6406" max="6406" width="12.42578125" bestFit="1" customWidth="1"/>
    <col min="6407" max="6407" width="31.7109375" customWidth="1"/>
    <col min="6657" max="6657" width="37.5703125" customWidth="1"/>
    <col min="6658" max="6658" width="15.5703125" customWidth="1"/>
    <col min="6659" max="6659" width="13.5703125" customWidth="1"/>
    <col min="6660" max="6660" width="10.28515625" customWidth="1"/>
    <col min="6661" max="6661" width="11.140625" customWidth="1"/>
    <col min="6662" max="6662" width="12.42578125" bestFit="1" customWidth="1"/>
    <col min="6663" max="6663" width="31.7109375" customWidth="1"/>
    <col min="6913" max="6913" width="37.5703125" customWidth="1"/>
    <col min="6914" max="6914" width="15.5703125" customWidth="1"/>
    <col min="6915" max="6915" width="13.5703125" customWidth="1"/>
    <col min="6916" max="6916" width="10.28515625" customWidth="1"/>
    <col min="6917" max="6917" width="11.140625" customWidth="1"/>
    <col min="6918" max="6918" width="12.42578125" bestFit="1" customWidth="1"/>
    <col min="6919" max="6919" width="31.7109375" customWidth="1"/>
    <col min="7169" max="7169" width="37.5703125" customWidth="1"/>
    <col min="7170" max="7170" width="15.5703125" customWidth="1"/>
    <col min="7171" max="7171" width="13.5703125" customWidth="1"/>
    <col min="7172" max="7172" width="10.28515625" customWidth="1"/>
    <col min="7173" max="7173" width="11.140625" customWidth="1"/>
    <col min="7174" max="7174" width="12.42578125" bestFit="1" customWidth="1"/>
    <col min="7175" max="7175" width="31.7109375" customWidth="1"/>
    <col min="7425" max="7425" width="37.5703125" customWidth="1"/>
    <col min="7426" max="7426" width="15.5703125" customWidth="1"/>
    <col min="7427" max="7427" width="13.5703125" customWidth="1"/>
    <col min="7428" max="7428" width="10.28515625" customWidth="1"/>
    <col min="7429" max="7429" width="11.140625" customWidth="1"/>
    <col min="7430" max="7430" width="12.42578125" bestFit="1" customWidth="1"/>
    <col min="7431" max="7431" width="31.7109375" customWidth="1"/>
    <col min="7681" max="7681" width="37.5703125" customWidth="1"/>
    <col min="7682" max="7682" width="15.5703125" customWidth="1"/>
    <col min="7683" max="7683" width="13.5703125" customWidth="1"/>
    <col min="7684" max="7684" width="10.28515625" customWidth="1"/>
    <col min="7685" max="7685" width="11.140625" customWidth="1"/>
    <col min="7686" max="7686" width="12.42578125" bestFit="1" customWidth="1"/>
    <col min="7687" max="7687" width="31.7109375" customWidth="1"/>
    <col min="7937" max="7937" width="37.5703125" customWidth="1"/>
    <col min="7938" max="7938" width="15.5703125" customWidth="1"/>
    <col min="7939" max="7939" width="13.5703125" customWidth="1"/>
    <col min="7940" max="7940" width="10.28515625" customWidth="1"/>
    <col min="7941" max="7941" width="11.140625" customWidth="1"/>
    <col min="7942" max="7942" width="12.42578125" bestFit="1" customWidth="1"/>
    <col min="7943" max="7943" width="31.7109375" customWidth="1"/>
    <col min="8193" max="8193" width="37.5703125" customWidth="1"/>
    <col min="8194" max="8194" width="15.5703125" customWidth="1"/>
    <col min="8195" max="8195" width="13.5703125" customWidth="1"/>
    <col min="8196" max="8196" width="10.28515625" customWidth="1"/>
    <col min="8197" max="8197" width="11.140625" customWidth="1"/>
    <col min="8198" max="8198" width="12.42578125" bestFit="1" customWidth="1"/>
    <col min="8199" max="8199" width="31.7109375" customWidth="1"/>
    <col min="8449" max="8449" width="37.5703125" customWidth="1"/>
    <col min="8450" max="8450" width="15.5703125" customWidth="1"/>
    <col min="8451" max="8451" width="13.5703125" customWidth="1"/>
    <col min="8452" max="8452" width="10.28515625" customWidth="1"/>
    <col min="8453" max="8453" width="11.140625" customWidth="1"/>
    <col min="8454" max="8454" width="12.42578125" bestFit="1" customWidth="1"/>
    <col min="8455" max="8455" width="31.7109375" customWidth="1"/>
    <col min="8705" max="8705" width="37.5703125" customWidth="1"/>
    <col min="8706" max="8706" width="15.5703125" customWidth="1"/>
    <col min="8707" max="8707" width="13.5703125" customWidth="1"/>
    <col min="8708" max="8708" width="10.28515625" customWidth="1"/>
    <col min="8709" max="8709" width="11.140625" customWidth="1"/>
    <col min="8710" max="8710" width="12.42578125" bestFit="1" customWidth="1"/>
    <col min="8711" max="8711" width="31.7109375" customWidth="1"/>
    <col min="8961" max="8961" width="37.5703125" customWidth="1"/>
    <col min="8962" max="8962" width="15.5703125" customWidth="1"/>
    <col min="8963" max="8963" width="13.5703125" customWidth="1"/>
    <col min="8964" max="8964" width="10.28515625" customWidth="1"/>
    <col min="8965" max="8965" width="11.140625" customWidth="1"/>
    <col min="8966" max="8966" width="12.42578125" bestFit="1" customWidth="1"/>
    <col min="8967" max="8967" width="31.7109375" customWidth="1"/>
    <col min="9217" max="9217" width="37.5703125" customWidth="1"/>
    <col min="9218" max="9218" width="15.5703125" customWidth="1"/>
    <col min="9219" max="9219" width="13.5703125" customWidth="1"/>
    <col min="9220" max="9220" width="10.28515625" customWidth="1"/>
    <col min="9221" max="9221" width="11.140625" customWidth="1"/>
    <col min="9222" max="9222" width="12.42578125" bestFit="1" customWidth="1"/>
    <col min="9223" max="9223" width="31.7109375" customWidth="1"/>
    <col min="9473" max="9473" width="37.5703125" customWidth="1"/>
    <col min="9474" max="9474" width="15.5703125" customWidth="1"/>
    <col min="9475" max="9475" width="13.5703125" customWidth="1"/>
    <col min="9476" max="9476" width="10.28515625" customWidth="1"/>
    <col min="9477" max="9477" width="11.140625" customWidth="1"/>
    <col min="9478" max="9478" width="12.42578125" bestFit="1" customWidth="1"/>
    <col min="9479" max="9479" width="31.7109375" customWidth="1"/>
    <col min="9729" max="9729" width="37.5703125" customWidth="1"/>
    <col min="9730" max="9730" width="15.5703125" customWidth="1"/>
    <col min="9731" max="9731" width="13.5703125" customWidth="1"/>
    <col min="9732" max="9732" width="10.28515625" customWidth="1"/>
    <col min="9733" max="9733" width="11.140625" customWidth="1"/>
    <col min="9734" max="9734" width="12.42578125" bestFit="1" customWidth="1"/>
    <col min="9735" max="9735" width="31.7109375" customWidth="1"/>
    <col min="9985" max="9985" width="37.5703125" customWidth="1"/>
    <col min="9986" max="9986" width="15.5703125" customWidth="1"/>
    <col min="9987" max="9987" width="13.5703125" customWidth="1"/>
    <col min="9988" max="9988" width="10.28515625" customWidth="1"/>
    <col min="9989" max="9989" width="11.140625" customWidth="1"/>
    <col min="9990" max="9990" width="12.42578125" bestFit="1" customWidth="1"/>
    <col min="9991" max="9991" width="31.7109375" customWidth="1"/>
    <col min="10241" max="10241" width="37.5703125" customWidth="1"/>
    <col min="10242" max="10242" width="15.5703125" customWidth="1"/>
    <col min="10243" max="10243" width="13.5703125" customWidth="1"/>
    <col min="10244" max="10244" width="10.28515625" customWidth="1"/>
    <col min="10245" max="10245" width="11.140625" customWidth="1"/>
    <col min="10246" max="10246" width="12.42578125" bestFit="1" customWidth="1"/>
    <col min="10247" max="10247" width="31.7109375" customWidth="1"/>
    <col min="10497" max="10497" width="37.5703125" customWidth="1"/>
    <col min="10498" max="10498" width="15.5703125" customWidth="1"/>
    <col min="10499" max="10499" width="13.5703125" customWidth="1"/>
    <col min="10500" max="10500" width="10.28515625" customWidth="1"/>
    <col min="10501" max="10501" width="11.140625" customWidth="1"/>
    <col min="10502" max="10502" width="12.42578125" bestFit="1" customWidth="1"/>
    <col min="10503" max="10503" width="31.7109375" customWidth="1"/>
    <col min="10753" max="10753" width="37.5703125" customWidth="1"/>
    <col min="10754" max="10754" width="15.5703125" customWidth="1"/>
    <col min="10755" max="10755" width="13.5703125" customWidth="1"/>
    <col min="10756" max="10756" width="10.28515625" customWidth="1"/>
    <col min="10757" max="10757" width="11.140625" customWidth="1"/>
    <col min="10758" max="10758" width="12.42578125" bestFit="1" customWidth="1"/>
    <col min="10759" max="10759" width="31.7109375" customWidth="1"/>
    <col min="11009" max="11009" width="37.5703125" customWidth="1"/>
    <col min="11010" max="11010" width="15.5703125" customWidth="1"/>
    <col min="11011" max="11011" width="13.5703125" customWidth="1"/>
    <col min="11012" max="11012" width="10.28515625" customWidth="1"/>
    <col min="11013" max="11013" width="11.140625" customWidth="1"/>
    <col min="11014" max="11014" width="12.42578125" bestFit="1" customWidth="1"/>
    <col min="11015" max="11015" width="31.7109375" customWidth="1"/>
    <col min="11265" max="11265" width="37.5703125" customWidth="1"/>
    <col min="11266" max="11266" width="15.5703125" customWidth="1"/>
    <col min="11267" max="11267" width="13.5703125" customWidth="1"/>
    <col min="11268" max="11268" width="10.28515625" customWidth="1"/>
    <col min="11269" max="11269" width="11.140625" customWidth="1"/>
    <col min="11270" max="11270" width="12.42578125" bestFit="1" customWidth="1"/>
    <col min="11271" max="11271" width="31.7109375" customWidth="1"/>
    <col min="11521" max="11521" width="37.5703125" customWidth="1"/>
    <col min="11522" max="11522" width="15.5703125" customWidth="1"/>
    <col min="11523" max="11523" width="13.5703125" customWidth="1"/>
    <col min="11524" max="11524" width="10.28515625" customWidth="1"/>
    <col min="11525" max="11525" width="11.140625" customWidth="1"/>
    <col min="11526" max="11526" width="12.42578125" bestFit="1" customWidth="1"/>
    <col min="11527" max="11527" width="31.7109375" customWidth="1"/>
    <col min="11777" max="11777" width="37.5703125" customWidth="1"/>
    <col min="11778" max="11778" width="15.5703125" customWidth="1"/>
    <col min="11779" max="11779" width="13.5703125" customWidth="1"/>
    <col min="11780" max="11780" width="10.28515625" customWidth="1"/>
    <col min="11781" max="11781" width="11.140625" customWidth="1"/>
    <col min="11782" max="11782" width="12.42578125" bestFit="1" customWidth="1"/>
    <col min="11783" max="11783" width="31.7109375" customWidth="1"/>
    <col min="12033" max="12033" width="37.5703125" customWidth="1"/>
    <col min="12034" max="12034" width="15.5703125" customWidth="1"/>
    <col min="12035" max="12035" width="13.5703125" customWidth="1"/>
    <col min="12036" max="12036" width="10.28515625" customWidth="1"/>
    <col min="12037" max="12037" width="11.140625" customWidth="1"/>
    <col min="12038" max="12038" width="12.42578125" bestFit="1" customWidth="1"/>
    <col min="12039" max="12039" width="31.7109375" customWidth="1"/>
    <col min="12289" max="12289" width="37.5703125" customWidth="1"/>
    <col min="12290" max="12290" width="15.5703125" customWidth="1"/>
    <col min="12291" max="12291" width="13.5703125" customWidth="1"/>
    <col min="12292" max="12292" width="10.28515625" customWidth="1"/>
    <col min="12293" max="12293" width="11.140625" customWidth="1"/>
    <col min="12294" max="12294" width="12.42578125" bestFit="1" customWidth="1"/>
    <col min="12295" max="12295" width="31.7109375" customWidth="1"/>
    <col min="12545" max="12545" width="37.5703125" customWidth="1"/>
    <col min="12546" max="12546" width="15.5703125" customWidth="1"/>
    <col min="12547" max="12547" width="13.5703125" customWidth="1"/>
    <col min="12548" max="12548" width="10.28515625" customWidth="1"/>
    <col min="12549" max="12549" width="11.140625" customWidth="1"/>
    <col min="12550" max="12550" width="12.42578125" bestFit="1" customWidth="1"/>
    <col min="12551" max="12551" width="31.7109375" customWidth="1"/>
    <col min="12801" max="12801" width="37.5703125" customWidth="1"/>
    <col min="12802" max="12802" width="15.5703125" customWidth="1"/>
    <col min="12803" max="12803" width="13.5703125" customWidth="1"/>
    <col min="12804" max="12804" width="10.28515625" customWidth="1"/>
    <col min="12805" max="12805" width="11.140625" customWidth="1"/>
    <col min="12806" max="12806" width="12.42578125" bestFit="1" customWidth="1"/>
    <col min="12807" max="12807" width="31.7109375" customWidth="1"/>
    <col min="13057" max="13057" width="37.5703125" customWidth="1"/>
    <col min="13058" max="13058" width="15.5703125" customWidth="1"/>
    <col min="13059" max="13059" width="13.5703125" customWidth="1"/>
    <col min="13060" max="13060" width="10.28515625" customWidth="1"/>
    <col min="13061" max="13061" width="11.140625" customWidth="1"/>
    <col min="13062" max="13062" width="12.42578125" bestFit="1" customWidth="1"/>
    <col min="13063" max="13063" width="31.7109375" customWidth="1"/>
    <col min="13313" max="13313" width="37.5703125" customWidth="1"/>
    <col min="13314" max="13314" width="15.5703125" customWidth="1"/>
    <col min="13315" max="13315" width="13.5703125" customWidth="1"/>
    <col min="13316" max="13316" width="10.28515625" customWidth="1"/>
    <col min="13317" max="13317" width="11.140625" customWidth="1"/>
    <col min="13318" max="13318" width="12.42578125" bestFit="1" customWidth="1"/>
    <col min="13319" max="13319" width="31.7109375" customWidth="1"/>
    <col min="13569" max="13569" width="37.5703125" customWidth="1"/>
    <col min="13570" max="13570" width="15.5703125" customWidth="1"/>
    <col min="13571" max="13571" width="13.5703125" customWidth="1"/>
    <col min="13572" max="13572" width="10.28515625" customWidth="1"/>
    <col min="13573" max="13573" width="11.140625" customWidth="1"/>
    <col min="13574" max="13574" width="12.42578125" bestFit="1" customWidth="1"/>
    <col min="13575" max="13575" width="31.7109375" customWidth="1"/>
    <col min="13825" max="13825" width="37.5703125" customWidth="1"/>
    <col min="13826" max="13826" width="15.5703125" customWidth="1"/>
    <col min="13827" max="13827" width="13.5703125" customWidth="1"/>
    <col min="13828" max="13828" width="10.28515625" customWidth="1"/>
    <col min="13829" max="13829" width="11.140625" customWidth="1"/>
    <col min="13830" max="13830" width="12.42578125" bestFit="1" customWidth="1"/>
    <col min="13831" max="13831" width="31.7109375" customWidth="1"/>
    <col min="14081" max="14081" width="37.5703125" customWidth="1"/>
    <col min="14082" max="14082" width="15.5703125" customWidth="1"/>
    <col min="14083" max="14083" width="13.5703125" customWidth="1"/>
    <col min="14084" max="14084" width="10.28515625" customWidth="1"/>
    <col min="14085" max="14085" width="11.140625" customWidth="1"/>
    <col min="14086" max="14086" width="12.42578125" bestFit="1" customWidth="1"/>
    <col min="14087" max="14087" width="31.7109375" customWidth="1"/>
    <col min="14337" max="14337" width="37.5703125" customWidth="1"/>
    <col min="14338" max="14338" width="15.5703125" customWidth="1"/>
    <col min="14339" max="14339" width="13.5703125" customWidth="1"/>
    <col min="14340" max="14340" width="10.28515625" customWidth="1"/>
    <col min="14341" max="14341" width="11.140625" customWidth="1"/>
    <col min="14342" max="14342" width="12.42578125" bestFit="1" customWidth="1"/>
    <col min="14343" max="14343" width="31.7109375" customWidth="1"/>
    <col min="14593" max="14593" width="37.5703125" customWidth="1"/>
    <col min="14594" max="14594" width="15.5703125" customWidth="1"/>
    <col min="14595" max="14595" width="13.5703125" customWidth="1"/>
    <col min="14596" max="14596" width="10.28515625" customWidth="1"/>
    <col min="14597" max="14597" width="11.140625" customWidth="1"/>
    <col min="14598" max="14598" width="12.42578125" bestFit="1" customWidth="1"/>
    <col min="14599" max="14599" width="31.7109375" customWidth="1"/>
    <col min="14849" max="14849" width="37.5703125" customWidth="1"/>
    <col min="14850" max="14850" width="15.5703125" customWidth="1"/>
    <col min="14851" max="14851" width="13.5703125" customWidth="1"/>
    <col min="14852" max="14852" width="10.28515625" customWidth="1"/>
    <col min="14853" max="14853" width="11.140625" customWidth="1"/>
    <col min="14854" max="14854" width="12.42578125" bestFit="1" customWidth="1"/>
    <col min="14855" max="14855" width="31.7109375" customWidth="1"/>
    <col min="15105" max="15105" width="37.5703125" customWidth="1"/>
    <col min="15106" max="15106" width="15.5703125" customWidth="1"/>
    <col min="15107" max="15107" width="13.5703125" customWidth="1"/>
    <col min="15108" max="15108" width="10.28515625" customWidth="1"/>
    <col min="15109" max="15109" width="11.140625" customWidth="1"/>
    <col min="15110" max="15110" width="12.42578125" bestFit="1" customWidth="1"/>
    <col min="15111" max="15111" width="31.7109375" customWidth="1"/>
    <col min="15361" max="15361" width="37.5703125" customWidth="1"/>
    <col min="15362" max="15362" width="15.5703125" customWidth="1"/>
    <col min="15363" max="15363" width="13.5703125" customWidth="1"/>
    <col min="15364" max="15364" width="10.28515625" customWidth="1"/>
    <col min="15365" max="15365" width="11.140625" customWidth="1"/>
    <col min="15366" max="15366" width="12.42578125" bestFit="1" customWidth="1"/>
    <col min="15367" max="15367" width="31.7109375" customWidth="1"/>
    <col min="15617" max="15617" width="37.5703125" customWidth="1"/>
    <col min="15618" max="15618" width="15.5703125" customWidth="1"/>
    <col min="15619" max="15619" width="13.5703125" customWidth="1"/>
    <col min="15620" max="15620" width="10.28515625" customWidth="1"/>
    <col min="15621" max="15621" width="11.140625" customWidth="1"/>
    <col min="15622" max="15622" width="12.42578125" bestFit="1" customWidth="1"/>
    <col min="15623" max="15623" width="31.7109375" customWidth="1"/>
    <col min="15873" max="15873" width="37.5703125" customWidth="1"/>
    <col min="15874" max="15874" width="15.5703125" customWidth="1"/>
    <col min="15875" max="15875" width="13.5703125" customWidth="1"/>
    <col min="15876" max="15876" width="10.28515625" customWidth="1"/>
    <col min="15877" max="15877" width="11.140625" customWidth="1"/>
    <col min="15878" max="15878" width="12.42578125" bestFit="1" customWidth="1"/>
    <col min="15879" max="15879" width="31.7109375" customWidth="1"/>
    <col min="16129" max="16129" width="37.5703125" customWidth="1"/>
    <col min="16130" max="16130" width="15.5703125" customWidth="1"/>
    <col min="16131" max="16131" width="13.5703125" customWidth="1"/>
    <col min="16132" max="16132" width="10.28515625" customWidth="1"/>
    <col min="16133" max="16133" width="11.140625" customWidth="1"/>
    <col min="16134" max="16134" width="12.42578125" bestFit="1" customWidth="1"/>
    <col min="16135" max="16135" width="31.7109375" customWidth="1"/>
  </cols>
  <sheetData>
    <row r="1" spans="1:7" ht="27.75" customHeight="1">
      <c r="A1" s="414" t="s">
        <v>432</v>
      </c>
      <c r="B1" s="415"/>
      <c r="C1" s="415"/>
      <c r="D1" s="415"/>
      <c r="E1" s="415"/>
      <c r="F1" s="415"/>
      <c r="G1" s="415"/>
    </row>
    <row r="2" spans="1:7">
      <c r="A2" s="418"/>
      <c r="B2" s="418"/>
      <c r="C2" s="418"/>
      <c r="D2" s="418"/>
      <c r="E2" s="418"/>
      <c r="F2" s="418"/>
      <c r="G2" s="418"/>
    </row>
    <row r="3" spans="1:7" s="23" customFormat="1" ht="12.75" customHeight="1">
      <c r="A3" s="416" t="s">
        <v>273</v>
      </c>
      <c r="B3" s="417"/>
      <c r="C3" s="417"/>
      <c r="D3" s="417"/>
      <c r="E3" s="417"/>
      <c r="F3" s="417"/>
      <c r="G3" s="416"/>
    </row>
    <row r="4" spans="1:7" s="35" customFormat="1" ht="36.75" customHeight="1">
      <c r="A4" s="419" t="s">
        <v>212</v>
      </c>
      <c r="B4" s="421" t="s">
        <v>417</v>
      </c>
      <c r="C4" s="422" t="s">
        <v>418</v>
      </c>
      <c r="D4" s="422" t="s">
        <v>419</v>
      </c>
      <c r="E4" s="423"/>
      <c r="F4" s="424"/>
      <c r="G4" s="425"/>
    </row>
    <row r="5" spans="1:7" s="35" customFormat="1" ht="36.75" customHeight="1">
      <c r="A5" s="420"/>
      <c r="B5" s="421"/>
      <c r="C5" s="422"/>
      <c r="D5" s="32" t="s">
        <v>420</v>
      </c>
      <c r="E5" s="32" t="s">
        <v>421</v>
      </c>
      <c r="F5" s="33" t="s">
        <v>422</v>
      </c>
      <c r="G5" s="426"/>
    </row>
    <row r="6" spans="1:7" s="36" customFormat="1" ht="30" customHeight="1">
      <c r="A6" s="6" t="s">
        <v>423</v>
      </c>
      <c r="B6" s="24">
        <v>86</v>
      </c>
      <c r="C6" s="8">
        <v>4399214</v>
      </c>
      <c r="D6" s="8">
        <v>3524191</v>
      </c>
      <c r="E6" s="8">
        <v>726447</v>
      </c>
      <c r="F6" s="8">
        <v>148576</v>
      </c>
      <c r="G6" s="6" t="s">
        <v>220</v>
      </c>
    </row>
    <row r="7" spans="1:7" s="38" customFormat="1" ht="17.25" customHeight="1">
      <c r="A7" s="10" t="s">
        <v>221</v>
      </c>
      <c r="B7" s="26"/>
      <c r="C7" s="37" t="s">
        <v>222</v>
      </c>
      <c r="D7" s="37" t="s">
        <v>222</v>
      </c>
      <c r="E7" s="37" t="s">
        <v>222</v>
      </c>
      <c r="F7" s="37" t="s">
        <v>222</v>
      </c>
      <c r="G7" s="10" t="s">
        <v>223</v>
      </c>
    </row>
    <row r="8" spans="1:7" s="38" customFormat="1" ht="15.75" customHeight="1">
      <c r="A8" s="13" t="s">
        <v>224</v>
      </c>
      <c r="B8" s="26" t="s">
        <v>225</v>
      </c>
      <c r="C8" s="11">
        <v>270535</v>
      </c>
      <c r="D8" s="11">
        <v>222933</v>
      </c>
      <c r="E8" s="11">
        <v>41849</v>
      </c>
      <c r="F8" s="11">
        <v>5753</v>
      </c>
      <c r="G8" s="13" t="s">
        <v>226</v>
      </c>
    </row>
    <row r="9" spans="1:7" s="38" customFormat="1" ht="24">
      <c r="A9" s="13" t="s">
        <v>227</v>
      </c>
      <c r="B9" s="26" t="s">
        <v>228</v>
      </c>
      <c r="C9" s="11">
        <v>1566439</v>
      </c>
      <c r="D9" s="11">
        <v>1444778</v>
      </c>
      <c r="E9" s="11">
        <v>62086</v>
      </c>
      <c r="F9" s="11">
        <v>59575</v>
      </c>
      <c r="G9" s="13" t="s">
        <v>229</v>
      </c>
    </row>
    <row r="10" spans="1:7" s="38" customFormat="1" ht="24">
      <c r="A10" s="13" t="s">
        <v>230</v>
      </c>
      <c r="B10" s="26" t="s">
        <v>231</v>
      </c>
      <c r="C10" s="11">
        <v>2154288</v>
      </c>
      <c r="D10" s="11">
        <v>1663614</v>
      </c>
      <c r="E10" s="11">
        <v>431869</v>
      </c>
      <c r="F10" s="11">
        <v>58805</v>
      </c>
      <c r="G10" s="13" t="s">
        <v>232</v>
      </c>
    </row>
    <row r="11" spans="1:7" s="38" customFormat="1" ht="15" customHeight="1">
      <c r="A11" s="13" t="s">
        <v>233</v>
      </c>
      <c r="B11" s="26" t="s">
        <v>234</v>
      </c>
      <c r="C11" s="11">
        <v>29781</v>
      </c>
      <c r="D11" s="11">
        <v>8921</v>
      </c>
      <c r="E11" s="11">
        <v>19975</v>
      </c>
      <c r="F11" s="11">
        <v>885</v>
      </c>
      <c r="G11" s="13" t="s">
        <v>235</v>
      </c>
    </row>
    <row r="12" spans="1:7" s="38" customFormat="1" ht="24">
      <c r="A12" s="13" t="s">
        <v>236</v>
      </c>
      <c r="B12" s="26" t="s">
        <v>237</v>
      </c>
      <c r="C12" s="11">
        <v>378171</v>
      </c>
      <c r="D12" s="11">
        <v>183945</v>
      </c>
      <c r="E12" s="11">
        <v>170668</v>
      </c>
      <c r="F12" s="11">
        <v>23558</v>
      </c>
      <c r="G12" s="13" t="s">
        <v>238</v>
      </c>
    </row>
    <row r="13" spans="1:7" s="38" customFormat="1">
      <c r="A13" s="30"/>
      <c r="B13" s="31"/>
      <c r="C13" s="115"/>
      <c r="D13" s="115"/>
      <c r="E13" s="115"/>
      <c r="F13" s="115"/>
      <c r="G13" s="30"/>
    </row>
    <row r="14" spans="1:7">
      <c r="C14" s="21"/>
      <c r="D14" s="21"/>
      <c r="E14" s="21"/>
      <c r="F14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12" orientation="landscape" useFirstPageNumber="1" r:id="rId1"/>
  <headerFooter alignWithMargins="0">
    <oddFooter>&amp;R13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defaultRowHeight="12.75"/>
  <cols>
    <col min="1" max="1" width="38" customWidth="1"/>
    <col min="2" max="2" width="14" customWidth="1"/>
    <col min="3" max="3" width="11.85546875" customWidth="1"/>
    <col min="4" max="4" width="11.140625" customWidth="1"/>
    <col min="5" max="5" width="11" customWidth="1"/>
    <col min="6" max="6" width="12.42578125" bestFit="1" customWidth="1"/>
    <col min="7" max="7" width="35" customWidth="1"/>
    <col min="257" max="257" width="38" customWidth="1"/>
    <col min="258" max="258" width="14" customWidth="1"/>
    <col min="259" max="259" width="11.85546875" customWidth="1"/>
    <col min="260" max="260" width="11.140625" customWidth="1"/>
    <col min="261" max="261" width="11" customWidth="1"/>
    <col min="262" max="262" width="12.42578125" bestFit="1" customWidth="1"/>
    <col min="263" max="263" width="35" customWidth="1"/>
    <col min="513" max="513" width="38" customWidth="1"/>
    <col min="514" max="514" width="14" customWidth="1"/>
    <col min="515" max="515" width="11.85546875" customWidth="1"/>
    <col min="516" max="516" width="11.140625" customWidth="1"/>
    <col min="517" max="517" width="11" customWidth="1"/>
    <col min="518" max="518" width="12.42578125" bestFit="1" customWidth="1"/>
    <col min="519" max="519" width="35" customWidth="1"/>
    <col min="769" max="769" width="38" customWidth="1"/>
    <col min="770" max="770" width="14" customWidth="1"/>
    <col min="771" max="771" width="11.85546875" customWidth="1"/>
    <col min="772" max="772" width="11.140625" customWidth="1"/>
    <col min="773" max="773" width="11" customWidth="1"/>
    <col min="774" max="774" width="12.42578125" bestFit="1" customWidth="1"/>
    <col min="775" max="775" width="35" customWidth="1"/>
    <col min="1025" max="1025" width="38" customWidth="1"/>
    <col min="1026" max="1026" width="14" customWidth="1"/>
    <col min="1027" max="1027" width="11.85546875" customWidth="1"/>
    <col min="1028" max="1028" width="11.140625" customWidth="1"/>
    <col min="1029" max="1029" width="11" customWidth="1"/>
    <col min="1030" max="1030" width="12.42578125" bestFit="1" customWidth="1"/>
    <col min="1031" max="1031" width="35" customWidth="1"/>
    <col min="1281" max="1281" width="38" customWidth="1"/>
    <col min="1282" max="1282" width="14" customWidth="1"/>
    <col min="1283" max="1283" width="11.85546875" customWidth="1"/>
    <col min="1284" max="1284" width="11.140625" customWidth="1"/>
    <col min="1285" max="1285" width="11" customWidth="1"/>
    <col min="1286" max="1286" width="12.42578125" bestFit="1" customWidth="1"/>
    <col min="1287" max="1287" width="35" customWidth="1"/>
    <col min="1537" max="1537" width="38" customWidth="1"/>
    <col min="1538" max="1538" width="14" customWidth="1"/>
    <col min="1539" max="1539" width="11.85546875" customWidth="1"/>
    <col min="1540" max="1540" width="11.140625" customWidth="1"/>
    <col min="1541" max="1541" width="11" customWidth="1"/>
    <col min="1542" max="1542" width="12.42578125" bestFit="1" customWidth="1"/>
    <col min="1543" max="1543" width="35" customWidth="1"/>
    <col min="1793" max="1793" width="38" customWidth="1"/>
    <col min="1794" max="1794" width="14" customWidth="1"/>
    <col min="1795" max="1795" width="11.85546875" customWidth="1"/>
    <col min="1796" max="1796" width="11.140625" customWidth="1"/>
    <col min="1797" max="1797" width="11" customWidth="1"/>
    <col min="1798" max="1798" width="12.42578125" bestFit="1" customWidth="1"/>
    <col min="1799" max="1799" width="35" customWidth="1"/>
    <col min="2049" max="2049" width="38" customWidth="1"/>
    <col min="2050" max="2050" width="14" customWidth="1"/>
    <col min="2051" max="2051" width="11.85546875" customWidth="1"/>
    <col min="2052" max="2052" width="11.140625" customWidth="1"/>
    <col min="2053" max="2053" width="11" customWidth="1"/>
    <col min="2054" max="2054" width="12.42578125" bestFit="1" customWidth="1"/>
    <col min="2055" max="2055" width="35" customWidth="1"/>
    <col min="2305" max="2305" width="38" customWidth="1"/>
    <col min="2306" max="2306" width="14" customWidth="1"/>
    <col min="2307" max="2307" width="11.85546875" customWidth="1"/>
    <col min="2308" max="2308" width="11.140625" customWidth="1"/>
    <col min="2309" max="2309" width="11" customWidth="1"/>
    <col min="2310" max="2310" width="12.42578125" bestFit="1" customWidth="1"/>
    <col min="2311" max="2311" width="35" customWidth="1"/>
    <col min="2561" max="2561" width="38" customWidth="1"/>
    <col min="2562" max="2562" width="14" customWidth="1"/>
    <col min="2563" max="2563" width="11.85546875" customWidth="1"/>
    <col min="2564" max="2564" width="11.140625" customWidth="1"/>
    <col min="2565" max="2565" width="11" customWidth="1"/>
    <col min="2566" max="2566" width="12.42578125" bestFit="1" customWidth="1"/>
    <col min="2567" max="2567" width="35" customWidth="1"/>
    <col min="2817" max="2817" width="38" customWidth="1"/>
    <col min="2818" max="2818" width="14" customWidth="1"/>
    <col min="2819" max="2819" width="11.85546875" customWidth="1"/>
    <col min="2820" max="2820" width="11.140625" customWidth="1"/>
    <col min="2821" max="2821" width="11" customWidth="1"/>
    <col min="2822" max="2822" width="12.42578125" bestFit="1" customWidth="1"/>
    <col min="2823" max="2823" width="35" customWidth="1"/>
    <col min="3073" max="3073" width="38" customWidth="1"/>
    <col min="3074" max="3074" width="14" customWidth="1"/>
    <col min="3075" max="3075" width="11.85546875" customWidth="1"/>
    <col min="3076" max="3076" width="11.140625" customWidth="1"/>
    <col min="3077" max="3077" width="11" customWidth="1"/>
    <col min="3078" max="3078" width="12.42578125" bestFit="1" customWidth="1"/>
    <col min="3079" max="3079" width="35" customWidth="1"/>
    <col min="3329" max="3329" width="38" customWidth="1"/>
    <col min="3330" max="3330" width="14" customWidth="1"/>
    <col min="3331" max="3331" width="11.85546875" customWidth="1"/>
    <col min="3332" max="3332" width="11.140625" customWidth="1"/>
    <col min="3333" max="3333" width="11" customWidth="1"/>
    <col min="3334" max="3334" width="12.42578125" bestFit="1" customWidth="1"/>
    <col min="3335" max="3335" width="35" customWidth="1"/>
    <col min="3585" max="3585" width="38" customWidth="1"/>
    <col min="3586" max="3586" width="14" customWidth="1"/>
    <col min="3587" max="3587" width="11.85546875" customWidth="1"/>
    <col min="3588" max="3588" width="11.140625" customWidth="1"/>
    <col min="3589" max="3589" width="11" customWidth="1"/>
    <col min="3590" max="3590" width="12.42578125" bestFit="1" customWidth="1"/>
    <col min="3591" max="3591" width="35" customWidth="1"/>
    <col min="3841" max="3841" width="38" customWidth="1"/>
    <col min="3842" max="3842" width="14" customWidth="1"/>
    <col min="3843" max="3843" width="11.85546875" customWidth="1"/>
    <col min="3844" max="3844" width="11.140625" customWidth="1"/>
    <col min="3845" max="3845" width="11" customWidth="1"/>
    <col min="3846" max="3846" width="12.42578125" bestFit="1" customWidth="1"/>
    <col min="3847" max="3847" width="35" customWidth="1"/>
    <col min="4097" max="4097" width="38" customWidth="1"/>
    <col min="4098" max="4098" width="14" customWidth="1"/>
    <col min="4099" max="4099" width="11.85546875" customWidth="1"/>
    <col min="4100" max="4100" width="11.140625" customWidth="1"/>
    <col min="4101" max="4101" width="11" customWidth="1"/>
    <col min="4102" max="4102" width="12.42578125" bestFit="1" customWidth="1"/>
    <col min="4103" max="4103" width="35" customWidth="1"/>
    <col min="4353" max="4353" width="38" customWidth="1"/>
    <col min="4354" max="4354" width="14" customWidth="1"/>
    <col min="4355" max="4355" width="11.85546875" customWidth="1"/>
    <col min="4356" max="4356" width="11.140625" customWidth="1"/>
    <col min="4357" max="4357" width="11" customWidth="1"/>
    <col min="4358" max="4358" width="12.42578125" bestFit="1" customWidth="1"/>
    <col min="4359" max="4359" width="35" customWidth="1"/>
    <col min="4609" max="4609" width="38" customWidth="1"/>
    <col min="4610" max="4610" width="14" customWidth="1"/>
    <col min="4611" max="4611" width="11.85546875" customWidth="1"/>
    <col min="4612" max="4612" width="11.140625" customWidth="1"/>
    <col min="4613" max="4613" width="11" customWidth="1"/>
    <col min="4614" max="4614" width="12.42578125" bestFit="1" customWidth="1"/>
    <col min="4615" max="4615" width="35" customWidth="1"/>
    <col min="4865" max="4865" width="38" customWidth="1"/>
    <col min="4866" max="4866" width="14" customWidth="1"/>
    <col min="4867" max="4867" width="11.85546875" customWidth="1"/>
    <col min="4868" max="4868" width="11.140625" customWidth="1"/>
    <col min="4869" max="4869" width="11" customWidth="1"/>
    <col min="4870" max="4870" width="12.42578125" bestFit="1" customWidth="1"/>
    <col min="4871" max="4871" width="35" customWidth="1"/>
    <col min="5121" max="5121" width="38" customWidth="1"/>
    <col min="5122" max="5122" width="14" customWidth="1"/>
    <col min="5123" max="5123" width="11.85546875" customWidth="1"/>
    <col min="5124" max="5124" width="11.140625" customWidth="1"/>
    <col min="5125" max="5125" width="11" customWidth="1"/>
    <col min="5126" max="5126" width="12.42578125" bestFit="1" customWidth="1"/>
    <col min="5127" max="5127" width="35" customWidth="1"/>
    <col min="5377" max="5377" width="38" customWidth="1"/>
    <col min="5378" max="5378" width="14" customWidth="1"/>
    <col min="5379" max="5379" width="11.85546875" customWidth="1"/>
    <col min="5380" max="5380" width="11.140625" customWidth="1"/>
    <col min="5381" max="5381" width="11" customWidth="1"/>
    <col min="5382" max="5382" width="12.42578125" bestFit="1" customWidth="1"/>
    <col min="5383" max="5383" width="35" customWidth="1"/>
    <col min="5633" max="5633" width="38" customWidth="1"/>
    <col min="5634" max="5634" width="14" customWidth="1"/>
    <col min="5635" max="5635" width="11.85546875" customWidth="1"/>
    <col min="5636" max="5636" width="11.140625" customWidth="1"/>
    <col min="5637" max="5637" width="11" customWidth="1"/>
    <col min="5638" max="5638" width="12.42578125" bestFit="1" customWidth="1"/>
    <col min="5639" max="5639" width="35" customWidth="1"/>
    <col min="5889" max="5889" width="38" customWidth="1"/>
    <col min="5890" max="5890" width="14" customWidth="1"/>
    <col min="5891" max="5891" width="11.85546875" customWidth="1"/>
    <col min="5892" max="5892" width="11.140625" customWidth="1"/>
    <col min="5893" max="5893" width="11" customWidth="1"/>
    <col min="5894" max="5894" width="12.42578125" bestFit="1" customWidth="1"/>
    <col min="5895" max="5895" width="35" customWidth="1"/>
    <col min="6145" max="6145" width="38" customWidth="1"/>
    <col min="6146" max="6146" width="14" customWidth="1"/>
    <col min="6147" max="6147" width="11.85546875" customWidth="1"/>
    <col min="6148" max="6148" width="11.140625" customWidth="1"/>
    <col min="6149" max="6149" width="11" customWidth="1"/>
    <col min="6150" max="6150" width="12.42578125" bestFit="1" customWidth="1"/>
    <col min="6151" max="6151" width="35" customWidth="1"/>
    <col min="6401" max="6401" width="38" customWidth="1"/>
    <col min="6402" max="6402" width="14" customWidth="1"/>
    <col min="6403" max="6403" width="11.85546875" customWidth="1"/>
    <col min="6404" max="6404" width="11.140625" customWidth="1"/>
    <col min="6405" max="6405" width="11" customWidth="1"/>
    <col min="6406" max="6406" width="12.42578125" bestFit="1" customWidth="1"/>
    <col min="6407" max="6407" width="35" customWidth="1"/>
    <col min="6657" max="6657" width="38" customWidth="1"/>
    <col min="6658" max="6658" width="14" customWidth="1"/>
    <col min="6659" max="6659" width="11.85546875" customWidth="1"/>
    <col min="6660" max="6660" width="11.140625" customWidth="1"/>
    <col min="6661" max="6661" width="11" customWidth="1"/>
    <col min="6662" max="6662" width="12.42578125" bestFit="1" customWidth="1"/>
    <col min="6663" max="6663" width="35" customWidth="1"/>
    <col min="6913" max="6913" width="38" customWidth="1"/>
    <col min="6914" max="6914" width="14" customWidth="1"/>
    <col min="6915" max="6915" width="11.85546875" customWidth="1"/>
    <col min="6916" max="6916" width="11.140625" customWidth="1"/>
    <col min="6917" max="6917" width="11" customWidth="1"/>
    <col min="6918" max="6918" width="12.42578125" bestFit="1" customWidth="1"/>
    <col min="6919" max="6919" width="35" customWidth="1"/>
    <col min="7169" max="7169" width="38" customWidth="1"/>
    <col min="7170" max="7170" width="14" customWidth="1"/>
    <col min="7171" max="7171" width="11.85546875" customWidth="1"/>
    <col min="7172" max="7172" width="11.140625" customWidth="1"/>
    <col min="7173" max="7173" width="11" customWidth="1"/>
    <col min="7174" max="7174" width="12.42578125" bestFit="1" customWidth="1"/>
    <col min="7175" max="7175" width="35" customWidth="1"/>
    <col min="7425" max="7425" width="38" customWidth="1"/>
    <col min="7426" max="7426" width="14" customWidth="1"/>
    <col min="7427" max="7427" width="11.85546875" customWidth="1"/>
    <col min="7428" max="7428" width="11.140625" customWidth="1"/>
    <col min="7429" max="7429" width="11" customWidth="1"/>
    <col min="7430" max="7430" width="12.42578125" bestFit="1" customWidth="1"/>
    <col min="7431" max="7431" width="35" customWidth="1"/>
    <col min="7681" max="7681" width="38" customWidth="1"/>
    <col min="7682" max="7682" width="14" customWidth="1"/>
    <col min="7683" max="7683" width="11.85546875" customWidth="1"/>
    <col min="7684" max="7684" width="11.140625" customWidth="1"/>
    <col min="7685" max="7685" width="11" customWidth="1"/>
    <col min="7686" max="7686" width="12.42578125" bestFit="1" customWidth="1"/>
    <col min="7687" max="7687" width="35" customWidth="1"/>
    <col min="7937" max="7937" width="38" customWidth="1"/>
    <col min="7938" max="7938" width="14" customWidth="1"/>
    <col min="7939" max="7939" width="11.85546875" customWidth="1"/>
    <col min="7940" max="7940" width="11.140625" customWidth="1"/>
    <col min="7941" max="7941" width="11" customWidth="1"/>
    <col min="7942" max="7942" width="12.42578125" bestFit="1" customWidth="1"/>
    <col min="7943" max="7943" width="35" customWidth="1"/>
    <col min="8193" max="8193" width="38" customWidth="1"/>
    <col min="8194" max="8194" width="14" customWidth="1"/>
    <col min="8195" max="8195" width="11.85546875" customWidth="1"/>
    <col min="8196" max="8196" width="11.140625" customWidth="1"/>
    <col min="8197" max="8197" width="11" customWidth="1"/>
    <col min="8198" max="8198" width="12.42578125" bestFit="1" customWidth="1"/>
    <col min="8199" max="8199" width="35" customWidth="1"/>
    <col min="8449" max="8449" width="38" customWidth="1"/>
    <col min="8450" max="8450" width="14" customWidth="1"/>
    <col min="8451" max="8451" width="11.85546875" customWidth="1"/>
    <col min="8452" max="8452" width="11.140625" customWidth="1"/>
    <col min="8453" max="8453" width="11" customWidth="1"/>
    <col min="8454" max="8454" width="12.42578125" bestFit="1" customWidth="1"/>
    <col min="8455" max="8455" width="35" customWidth="1"/>
    <col min="8705" max="8705" width="38" customWidth="1"/>
    <col min="8706" max="8706" width="14" customWidth="1"/>
    <col min="8707" max="8707" width="11.85546875" customWidth="1"/>
    <col min="8708" max="8708" width="11.140625" customWidth="1"/>
    <col min="8709" max="8709" width="11" customWidth="1"/>
    <col min="8710" max="8710" width="12.42578125" bestFit="1" customWidth="1"/>
    <col min="8711" max="8711" width="35" customWidth="1"/>
    <col min="8961" max="8961" width="38" customWidth="1"/>
    <col min="8962" max="8962" width="14" customWidth="1"/>
    <col min="8963" max="8963" width="11.85546875" customWidth="1"/>
    <col min="8964" max="8964" width="11.140625" customWidth="1"/>
    <col min="8965" max="8965" width="11" customWidth="1"/>
    <col min="8966" max="8966" width="12.42578125" bestFit="1" customWidth="1"/>
    <col min="8967" max="8967" width="35" customWidth="1"/>
    <col min="9217" max="9217" width="38" customWidth="1"/>
    <col min="9218" max="9218" width="14" customWidth="1"/>
    <col min="9219" max="9219" width="11.85546875" customWidth="1"/>
    <col min="9220" max="9220" width="11.140625" customWidth="1"/>
    <col min="9221" max="9221" width="11" customWidth="1"/>
    <col min="9222" max="9222" width="12.42578125" bestFit="1" customWidth="1"/>
    <col min="9223" max="9223" width="35" customWidth="1"/>
    <col min="9473" max="9473" width="38" customWidth="1"/>
    <col min="9474" max="9474" width="14" customWidth="1"/>
    <col min="9475" max="9475" width="11.85546875" customWidth="1"/>
    <col min="9476" max="9476" width="11.140625" customWidth="1"/>
    <col min="9477" max="9477" width="11" customWidth="1"/>
    <col min="9478" max="9478" width="12.42578125" bestFit="1" customWidth="1"/>
    <col min="9479" max="9479" width="35" customWidth="1"/>
    <col min="9729" max="9729" width="38" customWidth="1"/>
    <col min="9730" max="9730" width="14" customWidth="1"/>
    <col min="9731" max="9731" width="11.85546875" customWidth="1"/>
    <col min="9732" max="9732" width="11.140625" customWidth="1"/>
    <col min="9733" max="9733" width="11" customWidth="1"/>
    <col min="9734" max="9734" width="12.42578125" bestFit="1" customWidth="1"/>
    <col min="9735" max="9735" width="35" customWidth="1"/>
    <col min="9985" max="9985" width="38" customWidth="1"/>
    <col min="9986" max="9986" width="14" customWidth="1"/>
    <col min="9987" max="9987" width="11.85546875" customWidth="1"/>
    <col min="9988" max="9988" width="11.140625" customWidth="1"/>
    <col min="9989" max="9989" width="11" customWidth="1"/>
    <col min="9990" max="9990" width="12.42578125" bestFit="1" customWidth="1"/>
    <col min="9991" max="9991" width="35" customWidth="1"/>
    <col min="10241" max="10241" width="38" customWidth="1"/>
    <col min="10242" max="10242" width="14" customWidth="1"/>
    <col min="10243" max="10243" width="11.85546875" customWidth="1"/>
    <col min="10244" max="10244" width="11.140625" customWidth="1"/>
    <col min="10245" max="10245" width="11" customWidth="1"/>
    <col min="10246" max="10246" width="12.42578125" bestFit="1" customWidth="1"/>
    <col min="10247" max="10247" width="35" customWidth="1"/>
    <col min="10497" max="10497" width="38" customWidth="1"/>
    <col min="10498" max="10498" width="14" customWidth="1"/>
    <col min="10499" max="10499" width="11.85546875" customWidth="1"/>
    <col min="10500" max="10500" width="11.140625" customWidth="1"/>
    <col min="10501" max="10501" width="11" customWidth="1"/>
    <col min="10502" max="10502" width="12.42578125" bestFit="1" customWidth="1"/>
    <col min="10503" max="10503" width="35" customWidth="1"/>
    <col min="10753" max="10753" width="38" customWidth="1"/>
    <col min="10754" max="10754" width="14" customWidth="1"/>
    <col min="10755" max="10755" width="11.85546875" customWidth="1"/>
    <col min="10756" max="10756" width="11.140625" customWidth="1"/>
    <col min="10757" max="10757" width="11" customWidth="1"/>
    <col min="10758" max="10758" width="12.42578125" bestFit="1" customWidth="1"/>
    <col min="10759" max="10759" width="35" customWidth="1"/>
    <col min="11009" max="11009" width="38" customWidth="1"/>
    <col min="11010" max="11010" width="14" customWidth="1"/>
    <col min="11011" max="11011" width="11.85546875" customWidth="1"/>
    <col min="11012" max="11012" width="11.140625" customWidth="1"/>
    <col min="11013" max="11013" width="11" customWidth="1"/>
    <col min="11014" max="11014" width="12.42578125" bestFit="1" customWidth="1"/>
    <col min="11015" max="11015" width="35" customWidth="1"/>
    <col min="11265" max="11265" width="38" customWidth="1"/>
    <col min="11266" max="11266" width="14" customWidth="1"/>
    <col min="11267" max="11267" width="11.85546875" customWidth="1"/>
    <col min="11268" max="11268" width="11.140625" customWidth="1"/>
    <col min="11269" max="11269" width="11" customWidth="1"/>
    <col min="11270" max="11270" width="12.42578125" bestFit="1" customWidth="1"/>
    <col min="11271" max="11271" width="35" customWidth="1"/>
    <col min="11521" max="11521" width="38" customWidth="1"/>
    <col min="11522" max="11522" width="14" customWidth="1"/>
    <col min="11523" max="11523" width="11.85546875" customWidth="1"/>
    <col min="11524" max="11524" width="11.140625" customWidth="1"/>
    <col min="11525" max="11525" width="11" customWidth="1"/>
    <col min="11526" max="11526" width="12.42578125" bestFit="1" customWidth="1"/>
    <col min="11527" max="11527" width="35" customWidth="1"/>
    <col min="11777" max="11777" width="38" customWidth="1"/>
    <col min="11778" max="11778" width="14" customWidth="1"/>
    <col min="11779" max="11779" width="11.85546875" customWidth="1"/>
    <col min="11780" max="11780" width="11.140625" customWidth="1"/>
    <col min="11781" max="11781" width="11" customWidth="1"/>
    <col min="11782" max="11782" width="12.42578125" bestFit="1" customWidth="1"/>
    <col min="11783" max="11783" width="35" customWidth="1"/>
    <col min="12033" max="12033" width="38" customWidth="1"/>
    <col min="12034" max="12034" width="14" customWidth="1"/>
    <col min="12035" max="12035" width="11.85546875" customWidth="1"/>
    <col min="12036" max="12036" width="11.140625" customWidth="1"/>
    <col min="12037" max="12037" width="11" customWidth="1"/>
    <col min="12038" max="12038" width="12.42578125" bestFit="1" customWidth="1"/>
    <col min="12039" max="12039" width="35" customWidth="1"/>
    <col min="12289" max="12289" width="38" customWidth="1"/>
    <col min="12290" max="12290" width="14" customWidth="1"/>
    <col min="12291" max="12291" width="11.85546875" customWidth="1"/>
    <col min="12292" max="12292" width="11.140625" customWidth="1"/>
    <col min="12293" max="12293" width="11" customWidth="1"/>
    <col min="12294" max="12294" width="12.42578125" bestFit="1" customWidth="1"/>
    <col min="12295" max="12295" width="35" customWidth="1"/>
    <col min="12545" max="12545" width="38" customWidth="1"/>
    <col min="12546" max="12546" width="14" customWidth="1"/>
    <col min="12547" max="12547" width="11.85546875" customWidth="1"/>
    <col min="12548" max="12548" width="11.140625" customWidth="1"/>
    <col min="12549" max="12549" width="11" customWidth="1"/>
    <col min="12550" max="12550" width="12.42578125" bestFit="1" customWidth="1"/>
    <col min="12551" max="12551" width="35" customWidth="1"/>
    <col min="12801" max="12801" width="38" customWidth="1"/>
    <col min="12802" max="12802" width="14" customWidth="1"/>
    <col min="12803" max="12803" width="11.85546875" customWidth="1"/>
    <col min="12804" max="12804" width="11.140625" customWidth="1"/>
    <col min="12805" max="12805" width="11" customWidth="1"/>
    <col min="12806" max="12806" width="12.42578125" bestFit="1" customWidth="1"/>
    <col min="12807" max="12807" width="35" customWidth="1"/>
    <col min="13057" max="13057" width="38" customWidth="1"/>
    <col min="13058" max="13058" width="14" customWidth="1"/>
    <col min="13059" max="13059" width="11.85546875" customWidth="1"/>
    <col min="13060" max="13060" width="11.140625" customWidth="1"/>
    <col min="13061" max="13061" width="11" customWidth="1"/>
    <col min="13062" max="13062" width="12.42578125" bestFit="1" customWidth="1"/>
    <col min="13063" max="13063" width="35" customWidth="1"/>
    <col min="13313" max="13313" width="38" customWidth="1"/>
    <col min="13314" max="13314" width="14" customWidth="1"/>
    <col min="13315" max="13315" width="11.85546875" customWidth="1"/>
    <col min="13316" max="13316" width="11.140625" customWidth="1"/>
    <col min="13317" max="13317" width="11" customWidth="1"/>
    <col min="13318" max="13318" width="12.42578125" bestFit="1" customWidth="1"/>
    <col min="13319" max="13319" width="35" customWidth="1"/>
    <col min="13569" max="13569" width="38" customWidth="1"/>
    <col min="13570" max="13570" width="14" customWidth="1"/>
    <col min="13571" max="13571" width="11.85546875" customWidth="1"/>
    <col min="13572" max="13572" width="11.140625" customWidth="1"/>
    <col min="13573" max="13573" width="11" customWidth="1"/>
    <col min="13574" max="13574" width="12.42578125" bestFit="1" customWidth="1"/>
    <col min="13575" max="13575" width="35" customWidth="1"/>
    <col min="13825" max="13825" width="38" customWidth="1"/>
    <col min="13826" max="13826" width="14" customWidth="1"/>
    <col min="13827" max="13827" width="11.85546875" customWidth="1"/>
    <col min="13828" max="13828" width="11.140625" customWidth="1"/>
    <col min="13829" max="13829" width="11" customWidth="1"/>
    <col min="13830" max="13830" width="12.42578125" bestFit="1" customWidth="1"/>
    <col min="13831" max="13831" width="35" customWidth="1"/>
    <col min="14081" max="14081" width="38" customWidth="1"/>
    <col min="14082" max="14082" width="14" customWidth="1"/>
    <col min="14083" max="14083" width="11.85546875" customWidth="1"/>
    <col min="14084" max="14084" width="11.140625" customWidth="1"/>
    <col min="14085" max="14085" width="11" customWidth="1"/>
    <col min="14086" max="14086" width="12.42578125" bestFit="1" customWidth="1"/>
    <col min="14087" max="14087" width="35" customWidth="1"/>
    <col min="14337" max="14337" width="38" customWidth="1"/>
    <col min="14338" max="14338" width="14" customWidth="1"/>
    <col min="14339" max="14339" width="11.85546875" customWidth="1"/>
    <col min="14340" max="14340" width="11.140625" customWidth="1"/>
    <col min="14341" max="14341" width="11" customWidth="1"/>
    <col min="14342" max="14342" width="12.42578125" bestFit="1" customWidth="1"/>
    <col min="14343" max="14343" width="35" customWidth="1"/>
    <col min="14593" max="14593" width="38" customWidth="1"/>
    <col min="14594" max="14594" width="14" customWidth="1"/>
    <col min="14595" max="14595" width="11.85546875" customWidth="1"/>
    <col min="14596" max="14596" width="11.140625" customWidth="1"/>
    <col min="14597" max="14597" width="11" customWidth="1"/>
    <col min="14598" max="14598" width="12.42578125" bestFit="1" customWidth="1"/>
    <col min="14599" max="14599" width="35" customWidth="1"/>
    <col min="14849" max="14849" width="38" customWidth="1"/>
    <col min="14850" max="14850" width="14" customWidth="1"/>
    <col min="14851" max="14851" width="11.85546875" customWidth="1"/>
    <col min="14852" max="14852" width="11.140625" customWidth="1"/>
    <col min="14853" max="14853" width="11" customWidth="1"/>
    <col min="14854" max="14854" width="12.42578125" bestFit="1" customWidth="1"/>
    <col min="14855" max="14855" width="35" customWidth="1"/>
    <col min="15105" max="15105" width="38" customWidth="1"/>
    <col min="15106" max="15106" width="14" customWidth="1"/>
    <col min="15107" max="15107" width="11.85546875" customWidth="1"/>
    <col min="15108" max="15108" width="11.140625" customWidth="1"/>
    <col min="15109" max="15109" width="11" customWidth="1"/>
    <col min="15110" max="15110" width="12.42578125" bestFit="1" customWidth="1"/>
    <col min="15111" max="15111" width="35" customWidth="1"/>
    <col min="15361" max="15361" width="38" customWidth="1"/>
    <col min="15362" max="15362" width="14" customWidth="1"/>
    <col min="15363" max="15363" width="11.85546875" customWidth="1"/>
    <col min="15364" max="15364" width="11.140625" customWidth="1"/>
    <col min="15365" max="15365" width="11" customWidth="1"/>
    <col min="15366" max="15366" width="12.42578125" bestFit="1" customWidth="1"/>
    <col min="15367" max="15367" width="35" customWidth="1"/>
    <col min="15617" max="15617" width="38" customWidth="1"/>
    <col min="15618" max="15618" width="14" customWidth="1"/>
    <col min="15619" max="15619" width="11.85546875" customWidth="1"/>
    <col min="15620" max="15620" width="11.140625" customWidth="1"/>
    <col min="15621" max="15621" width="11" customWidth="1"/>
    <col min="15622" max="15622" width="12.42578125" bestFit="1" customWidth="1"/>
    <col min="15623" max="15623" width="35" customWidth="1"/>
    <col min="15873" max="15873" width="38" customWidth="1"/>
    <col min="15874" max="15874" width="14" customWidth="1"/>
    <col min="15875" max="15875" width="11.85546875" customWidth="1"/>
    <col min="15876" max="15876" width="11.140625" customWidth="1"/>
    <col min="15877" max="15877" width="11" customWidth="1"/>
    <col min="15878" max="15878" width="12.42578125" bestFit="1" customWidth="1"/>
    <col min="15879" max="15879" width="35" customWidth="1"/>
    <col min="16129" max="16129" width="38" customWidth="1"/>
    <col min="16130" max="16130" width="14" customWidth="1"/>
    <col min="16131" max="16131" width="11.85546875" customWidth="1"/>
    <col min="16132" max="16132" width="11.140625" customWidth="1"/>
    <col min="16133" max="16133" width="11" customWidth="1"/>
    <col min="16134" max="16134" width="12.42578125" bestFit="1" customWidth="1"/>
    <col min="16135" max="16135" width="35" customWidth="1"/>
  </cols>
  <sheetData>
    <row r="1" spans="1:7" ht="25.5" customHeight="1">
      <c r="A1" s="427" t="s">
        <v>433</v>
      </c>
      <c r="B1" s="428"/>
      <c r="C1" s="428"/>
      <c r="D1" s="428"/>
      <c r="E1" s="428"/>
      <c r="F1" s="428"/>
      <c r="G1" s="428"/>
    </row>
    <row r="2" spans="1:7">
      <c r="A2" s="429"/>
      <c r="B2" s="429"/>
      <c r="C2" s="429"/>
      <c r="D2" s="429"/>
      <c r="E2" s="429"/>
      <c r="F2" s="429"/>
      <c r="G2" s="429"/>
    </row>
    <row r="3" spans="1:7" s="23" customFormat="1" ht="12.75" customHeight="1">
      <c r="A3" s="416" t="s">
        <v>277</v>
      </c>
      <c r="B3" s="417"/>
      <c r="C3" s="417"/>
      <c r="D3" s="417"/>
      <c r="E3" s="417"/>
      <c r="F3" s="417"/>
      <c r="G3" s="416"/>
    </row>
    <row r="4" spans="1:7" s="2" customFormat="1" ht="36.75" customHeight="1">
      <c r="A4" s="419" t="s">
        <v>212</v>
      </c>
      <c r="B4" s="421" t="s">
        <v>417</v>
      </c>
      <c r="C4" s="422" t="s">
        <v>418</v>
      </c>
      <c r="D4" s="422" t="s">
        <v>419</v>
      </c>
      <c r="E4" s="423"/>
      <c r="F4" s="424"/>
      <c r="G4" s="411"/>
    </row>
    <row r="5" spans="1:7" s="2" customFormat="1" ht="36.75" customHeight="1">
      <c r="A5" s="420"/>
      <c r="B5" s="421"/>
      <c r="C5" s="422"/>
      <c r="D5" s="32" t="s">
        <v>420</v>
      </c>
      <c r="E5" s="32" t="s">
        <v>421</v>
      </c>
      <c r="F5" s="33" t="s">
        <v>422</v>
      </c>
      <c r="G5" s="412"/>
    </row>
    <row r="6" spans="1:7" s="46" customFormat="1" ht="27" customHeight="1">
      <c r="A6" s="6" t="s">
        <v>423</v>
      </c>
      <c r="B6" s="7">
        <v>86</v>
      </c>
      <c r="C6" s="8">
        <v>2250655</v>
      </c>
      <c r="D6" s="8">
        <v>681805</v>
      </c>
      <c r="E6" s="8">
        <v>1419632</v>
      </c>
      <c r="F6" s="8">
        <v>149217</v>
      </c>
      <c r="G6" s="6" t="s">
        <v>220</v>
      </c>
    </row>
    <row r="7" spans="1:7" s="48" customFormat="1" ht="17.25" customHeight="1">
      <c r="A7" s="10" t="s">
        <v>221</v>
      </c>
      <c r="B7" s="10"/>
      <c r="C7" s="47" t="s">
        <v>222</v>
      </c>
      <c r="D7" s="47" t="s">
        <v>222</v>
      </c>
      <c r="E7" s="47" t="s">
        <v>222</v>
      </c>
      <c r="F7" s="47" t="s">
        <v>222</v>
      </c>
      <c r="G7" s="10" t="s">
        <v>223</v>
      </c>
    </row>
    <row r="8" spans="1:7" s="48" customFormat="1" ht="18" customHeight="1">
      <c r="A8" s="13" t="s">
        <v>224</v>
      </c>
      <c r="B8" s="10" t="s">
        <v>225</v>
      </c>
      <c r="C8" s="11">
        <v>56729</v>
      </c>
      <c r="D8" s="11">
        <v>53877</v>
      </c>
      <c r="E8" s="11">
        <v>2768</v>
      </c>
      <c r="F8" s="11">
        <v>84</v>
      </c>
      <c r="G8" s="13" t="s">
        <v>226</v>
      </c>
    </row>
    <row r="9" spans="1:7" s="48" customFormat="1" ht="24">
      <c r="A9" s="13" t="s">
        <v>227</v>
      </c>
      <c r="B9" s="10" t="s">
        <v>228</v>
      </c>
      <c r="C9" s="11">
        <v>10172</v>
      </c>
      <c r="D9" s="11">
        <v>2144</v>
      </c>
      <c r="E9" s="11">
        <v>8028</v>
      </c>
      <c r="F9" s="11" t="s">
        <v>246</v>
      </c>
      <c r="G9" s="13" t="s">
        <v>229</v>
      </c>
    </row>
    <row r="10" spans="1:7" s="48" customFormat="1" ht="24">
      <c r="A10" s="13" t="s">
        <v>230</v>
      </c>
      <c r="B10" s="10" t="s">
        <v>231</v>
      </c>
      <c r="C10" s="11">
        <v>62861</v>
      </c>
      <c r="D10" s="11" t="s">
        <v>246</v>
      </c>
      <c r="E10" s="11">
        <v>57182</v>
      </c>
      <c r="F10" s="11">
        <v>5679</v>
      </c>
      <c r="G10" s="13" t="s">
        <v>232</v>
      </c>
    </row>
    <row r="11" spans="1:7" s="48" customFormat="1" ht="16.5" customHeight="1">
      <c r="A11" s="13" t="s">
        <v>233</v>
      </c>
      <c r="B11" s="10" t="s">
        <v>234</v>
      </c>
      <c r="C11" s="11">
        <v>2110794</v>
      </c>
      <c r="D11" s="11">
        <v>625784</v>
      </c>
      <c r="E11" s="11">
        <v>1342769</v>
      </c>
      <c r="F11" s="11">
        <v>142241</v>
      </c>
      <c r="G11" s="13" t="s">
        <v>235</v>
      </c>
    </row>
    <row r="12" spans="1:7" s="48" customFormat="1" ht="24">
      <c r="A12" s="13" t="s">
        <v>236</v>
      </c>
      <c r="B12" s="10" t="s">
        <v>237</v>
      </c>
      <c r="C12" s="11">
        <v>10098</v>
      </c>
      <c r="D12" s="11" t="s">
        <v>246</v>
      </c>
      <c r="E12" s="11">
        <v>8885</v>
      </c>
      <c r="F12" s="11">
        <v>1213</v>
      </c>
      <c r="G12" s="13" t="s">
        <v>238</v>
      </c>
    </row>
    <row r="13" spans="1:7" s="48" customFormat="1" ht="12">
      <c r="A13" s="30"/>
      <c r="B13" s="18"/>
      <c r="C13" s="115"/>
      <c r="D13" s="115"/>
      <c r="E13" s="115"/>
      <c r="F13" s="115"/>
      <c r="G13" s="30"/>
    </row>
    <row r="14" spans="1:7">
      <c r="C14" s="21"/>
      <c r="D14" s="21"/>
      <c r="E14" s="21"/>
      <c r="F14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8740157480314965" bottom="0.78740157480314965" header="0.31496062992125984" footer="0.31496062992125984"/>
  <pageSetup paperSize="9" firstPageNumber="13" orientation="landscape" useFirstPageNumber="1" r:id="rId1"/>
  <headerFooter alignWithMargins="0">
    <oddFooter>&amp;R14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9" sqref="G9"/>
    </sheetView>
  </sheetViews>
  <sheetFormatPr defaultRowHeight="12.75"/>
  <cols>
    <col min="1" max="1" width="37.5703125" style="23" customWidth="1"/>
    <col min="2" max="2" width="14" style="23" customWidth="1"/>
    <col min="3" max="3" width="11.5703125" style="23" customWidth="1"/>
    <col min="4" max="5" width="10.85546875" style="23" customWidth="1"/>
    <col min="6" max="6" width="11.7109375" style="23" customWidth="1"/>
    <col min="7" max="7" width="40.140625" style="23" customWidth="1"/>
    <col min="8" max="256" width="9.140625" style="23"/>
    <col min="257" max="257" width="37.5703125" style="23" customWidth="1"/>
    <col min="258" max="258" width="14" style="23" customWidth="1"/>
    <col min="259" max="259" width="11.5703125" style="23" customWidth="1"/>
    <col min="260" max="261" width="10.85546875" style="23" customWidth="1"/>
    <col min="262" max="262" width="11.7109375" style="23" customWidth="1"/>
    <col min="263" max="263" width="40.140625" style="23" customWidth="1"/>
    <col min="264" max="512" width="9.140625" style="23"/>
    <col min="513" max="513" width="37.5703125" style="23" customWidth="1"/>
    <col min="514" max="514" width="14" style="23" customWidth="1"/>
    <col min="515" max="515" width="11.5703125" style="23" customWidth="1"/>
    <col min="516" max="517" width="10.85546875" style="23" customWidth="1"/>
    <col min="518" max="518" width="11.7109375" style="23" customWidth="1"/>
    <col min="519" max="519" width="40.140625" style="23" customWidth="1"/>
    <col min="520" max="768" width="9.140625" style="23"/>
    <col min="769" max="769" width="37.5703125" style="23" customWidth="1"/>
    <col min="770" max="770" width="14" style="23" customWidth="1"/>
    <col min="771" max="771" width="11.5703125" style="23" customWidth="1"/>
    <col min="772" max="773" width="10.85546875" style="23" customWidth="1"/>
    <col min="774" max="774" width="11.7109375" style="23" customWidth="1"/>
    <col min="775" max="775" width="40.140625" style="23" customWidth="1"/>
    <col min="776" max="1024" width="9.140625" style="23"/>
    <col min="1025" max="1025" width="37.5703125" style="23" customWidth="1"/>
    <col min="1026" max="1026" width="14" style="23" customWidth="1"/>
    <col min="1027" max="1027" width="11.5703125" style="23" customWidth="1"/>
    <col min="1028" max="1029" width="10.85546875" style="23" customWidth="1"/>
    <col min="1030" max="1030" width="11.7109375" style="23" customWidth="1"/>
    <col min="1031" max="1031" width="40.140625" style="23" customWidth="1"/>
    <col min="1032" max="1280" width="9.140625" style="23"/>
    <col min="1281" max="1281" width="37.5703125" style="23" customWidth="1"/>
    <col min="1282" max="1282" width="14" style="23" customWidth="1"/>
    <col min="1283" max="1283" width="11.5703125" style="23" customWidth="1"/>
    <col min="1284" max="1285" width="10.85546875" style="23" customWidth="1"/>
    <col min="1286" max="1286" width="11.7109375" style="23" customWidth="1"/>
    <col min="1287" max="1287" width="40.140625" style="23" customWidth="1"/>
    <col min="1288" max="1536" width="9.140625" style="23"/>
    <col min="1537" max="1537" width="37.5703125" style="23" customWidth="1"/>
    <col min="1538" max="1538" width="14" style="23" customWidth="1"/>
    <col min="1539" max="1539" width="11.5703125" style="23" customWidth="1"/>
    <col min="1540" max="1541" width="10.85546875" style="23" customWidth="1"/>
    <col min="1542" max="1542" width="11.7109375" style="23" customWidth="1"/>
    <col min="1543" max="1543" width="40.140625" style="23" customWidth="1"/>
    <col min="1544" max="1792" width="9.140625" style="23"/>
    <col min="1793" max="1793" width="37.5703125" style="23" customWidth="1"/>
    <col min="1794" max="1794" width="14" style="23" customWidth="1"/>
    <col min="1795" max="1795" width="11.5703125" style="23" customWidth="1"/>
    <col min="1796" max="1797" width="10.85546875" style="23" customWidth="1"/>
    <col min="1798" max="1798" width="11.7109375" style="23" customWidth="1"/>
    <col min="1799" max="1799" width="40.140625" style="23" customWidth="1"/>
    <col min="1800" max="2048" width="9.140625" style="23"/>
    <col min="2049" max="2049" width="37.5703125" style="23" customWidth="1"/>
    <col min="2050" max="2050" width="14" style="23" customWidth="1"/>
    <col min="2051" max="2051" width="11.5703125" style="23" customWidth="1"/>
    <col min="2052" max="2053" width="10.85546875" style="23" customWidth="1"/>
    <col min="2054" max="2054" width="11.7109375" style="23" customWidth="1"/>
    <col min="2055" max="2055" width="40.140625" style="23" customWidth="1"/>
    <col min="2056" max="2304" width="9.140625" style="23"/>
    <col min="2305" max="2305" width="37.5703125" style="23" customWidth="1"/>
    <col min="2306" max="2306" width="14" style="23" customWidth="1"/>
    <col min="2307" max="2307" width="11.5703125" style="23" customWidth="1"/>
    <col min="2308" max="2309" width="10.85546875" style="23" customWidth="1"/>
    <col min="2310" max="2310" width="11.7109375" style="23" customWidth="1"/>
    <col min="2311" max="2311" width="40.140625" style="23" customWidth="1"/>
    <col min="2312" max="2560" width="9.140625" style="23"/>
    <col min="2561" max="2561" width="37.5703125" style="23" customWidth="1"/>
    <col min="2562" max="2562" width="14" style="23" customWidth="1"/>
    <col min="2563" max="2563" width="11.5703125" style="23" customWidth="1"/>
    <col min="2564" max="2565" width="10.85546875" style="23" customWidth="1"/>
    <col min="2566" max="2566" width="11.7109375" style="23" customWidth="1"/>
    <col min="2567" max="2567" width="40.140625" style="23" customWidth="1"/>
    <col min="2568" max="2816" width="9.140625" style="23"/>
    <col min="2817" max="2817" width="37.5703125" style="23" customWidth="1"/>
    <col min="2818" max="2818" width="14" style="23" customWidth="1"/>
    <col min="2819" max="2819" width="11.5703125" style="23" customWidth="1"/>
    <col min="2820" max="2821" width="10.85546875" style="23" customWidth="1"/>
    <col min="2822" max="2822" width="11.7109375" style="23" customWidth="1"/>
    <col min="2823" max="2823" width="40.140625" style="23" customWidth="1"/>
    <col min="2824" max="3072" width="9.140625" style="23"/>
    <col min="3073" max="3073" width="37.5703125" style="23" customWidth="1"/>
    <col min="3074" max="3074" width="14" style="23" customWidth="1"/>
    <col min="3075" max="3075" width="11.5703125" style="23" customWidth="1"/>
    <col min="3076" max="3077" width="10.85546875" style="23" customWidth="1"/>
    <col min="3078" max="3078" width="11.7109375" style="23" customWidth="1"/>
    <col min="3079" max="3079" width="40.140625" style="23" customWidth="1"/>
    <col min="3080" max="3328" width="9.140625" style="23"/>
    <col min="3329" max="3329" width="37.5703125" style="23" customWidth="1"/>
    <col min="3330" max="3330" width="14" style="23" customWidth="1"/>
    <col min="3331" max="3331" width="11.5703125" style="23" customWidth="1"/>
    <col min="3332" max="3333" width="10.85546875" style="23" customWidth="1"/>
    <col min="3334" max="3334" width="11.7109375" style="23" customWidth="1"/>
    <col min="3335" max="3335" width="40.140625" style="23" customWidth="1"/>
    <col min="3336" max="3584" width="9.140625" style="23"/>
    <col min="3585" max="3585" width="37.5703125" style="23" customWidth="1"/>
    <col min="3586" max="3586" width="14" style="23" customWidth="1"/>
    <col min="3587" max="3587" width="11.5703125" style="23" customWidth="1"/>
    <col min="3588" max="3589" width="10.85546875" style="23" customWidth="1"/>
    <col min="3590" max="3590" width="11.7109375" style="23" customWidth="1"/>
    <col min="3591" max="3591" width="40.140625" style="23" customWidth="1"/>
    <col min="3592" max="3840" width="9.140625" style="23"/>
    <col min="3841" max="3841" width="37.5703125" style="23" customWidth="1"/>
    <col min="3842" max="3842" width="14" style="23" customWidth="1"/>
    <col min="3843" max="3843" width="11.5703125" style="23" customWidth="1"/>
    <col min="3844" max="3845" width="10.85546875" style="23" customWidth="1"/>
    <col min="3846" max="3846" width="11.7109375" style="23" customWidth="1"/>
    <col min="3847" max="3847" width="40.140625" style="23" customWidth="1"/>
    <col min="3848" max="4096" width="9.140625" style="23"/>
    <col min="4097" max="4097" width="37.5703125" style="23" customWidth="1"/>
    <col min="4098" max="4098" width="14" style="23" customWidth="1"/>
    <col min="4099" max="4099" width="11.5703125" style="23" customWidth="1"/>
    <col min="4100" max="4101" width="10.85546875" style="23" customWidth="1"/>
    <col min="4102" max="4102" width="11.7109375" style="23" customWidth="1"/>
    <col min="4103" max="4103" width="40.140625" style="23" customWidth="1"/>
    <col min="4104" max="4352" width="9.140625" style="23"/>
    <col min="4353" max="4353" width="37.5703125" style="23" customWidth="1"/>
    <col min="4354" max="4354" width="14" style="23" customWidth="1"/>
    <col min="4355" max="4355" width="11.5703125" style="23" customWidth="1"/>
    <col min="4356" max="4357" width="10.85546875" style="23" customWidth="1"/>
    <col min="4358" max="4358" width="11.7109375" style="23" customWidth="1"/>
    <col min="4359" max="4359" width="40.140625" style="23" customWidth="1"/>
    <col min="4360" max="4608" width="9.140625" style="23"/>
    <col min="4609" max="4609" width="37.5703125" style="23" customWidth="1"/>
    <col min="4610" max="4610" width="14" style="23" customWidth="1"/>
    <col min="4611" max="4611" width="11.5703125" style="23" customWidth="1"/>
    <col min="4612" max="4613" width="10.85546875" style="23" customWidth="1"/>
    <col min="4614" max="4614" width="11.7109375" style="23" customWidth="1"/>
    <col min="4615" max="4615" width="40.140625" style="23" customWidth="1"/>
    <col min="4616" max="4864" width="9.140625" style="23"/>
    <col min="4865" max="4865" width="37.5703125" style="23" customWidth="1"/>
    <col min="4866" max="4866" width="14" style="23" customWidth="1"/>
    <col min="4867" max="4867" width="11.5703125" style="23" customWidth="1"/>
    <col min="4868" max="4869" width="10.85546875" style="23" customWidth="1"/>
    <col min="4870" max="4870" width="11.7109375" style="23" customWidth="1"/>
    <col min="4871" max="4871" width="40.140625" style="23" customWidth="1"/>
    <col min="4872" max="5120" width="9.140625" style="23"/>
    <col min="5121" max="5121" width="37.5703125" style="23" customWidth="1"/>
    <col min="5122" max="5122" width="14" style="23" customWidth="1"/>
    <col min="5123" max="5123" width="11.5703125" style="23" customWidth="1"/>
    <col min="5124" max="5125" width="10.85546875" style="23" customWidth="1"/>
    <col min="5126" max="5126" width="11.7109375" style="23" customWidth="1"/>
    <col min="5127" max="5127" width="40.140625" style="23" customWidth="1"/>
    <col min="5128" max="5376" width="9.140625" style="23"/>
    <col min="5377" max="5377" width="37.5703125" style="23" customWidth="1"/>
    <col min="5378" max="5378" width="14" style="23" customWidth="1"/>
    <col min="5379" max="5379" width="11.5703125" style="23" customWidth="1"/>
    <col min="5380" max="5381" width="10.85546875" style="23" customWidth="1"/>
    <col min="5382" max="5382" width="11.7109375" style="23" customWidth="1"/>
    <col min="5383" max="5383" width="40.140625" style="23" customWidth="1"/>
    <col min="5384" max="5632" width="9.140625" style="23"/>
    <col min="5633" max="5633" width="37.5703125" style="23" customWidth="1"/>
    <col min="5634" max="5634" width="14" style="23" customWidth="1"/>
    <col min="5635" max="5635" width="11.5703125" style="23" customWidth="1"/>
    <col min="5636" max="5637" width="10.85546875" style="23" customWidth="1"/>
    <col min="5638" max="5638" width="11.7109375" style="23" customWidth="1"/>
    <col min="5639" max="5639" width="40.140625" style="23" customWidth="1"/>
    <col min="5640" max="5888" width="9.140625" style="23"/>
    <col min="5889" max="5889" width="37.5703125" style="23" customWidth="1"/>
    <col min="5890" max="5890" width="14" style="23" customWidth="1"/>
    <col min="5891" max="5891" width="11.5703125" style="23" customWidth="1"/>
    <col min="5892" max="5893" width="10.85546875" style="23" customWidth="1"/>
    <col min="5894" max="5894" width="11.7109375" style="23" customWidth="1"/>
    <col min="5895" max="5895" width="40.140625" style="23" customWidth="1"/>
    <col min="5896" max="6144" width="9.140625" style="23"/>
    <col min="6145" max="6145" width="37.5703125" style="23" customWidth="1"/>
    <col min="6146" max="6146" width="14" style="23" customWidth="1"/>
    <col min="6147" max="6147" width="11.5703125" style="23" customWidth="1"/>
    <col min="6148" max="6149" width="10.85546875" style="23" customWidth="1"/>
    <col min="6150" max="6150" width="11.7109375" style="23" customWidth="1"/>
    <col min="6151" max="6151" width="40.140625" style="23" customWidth="1"/>
    <col min="6152" max="6400" width="9.140625" style="23"/>
    <col min="6401" max="6401" width="37.5703125" style="23" customWidth="1"/>
    <col min="6402" max="6402" width="14" style="23" customWidth="1"/>
    <col min="6403" max="6403" width="11.5703125" style="23" customWidth="1"/>
    <col min="6404" max="6405" width="10.85546875" style="23" customWidth="1"/>
    <col min="6406" max="6406" width="11.7109375" style="23" customWidth="1"/>
    <col min="6407" max="6407" width="40.140625" style="23" customWidth="1"/>
    <col min="6408" max="6656" width="9.140625" style="23"/>
    <col min="6657" max="6657" width="37.5703125" style="23" customWidth="1"/>
    <col min="6658" max="6658" width="14" style="23" customWidth="1"/>
    <col min="6659" max="6659" width="11.5703125" style="23" customWidth="1"/>
    <col min="6660" max="6661" width="10.85546875" style="23" customWidth="1"/>
    <col min="6662" max="6662" width="11.7109375" style="23" customWidth="1"/>
    <col min="6663" max="6663" width="40.140625" style="23" customWidth="1"/>
    <col min="6664" max="6912" width="9.140625" style="23"/>
    <col min="6913" max="6913" width="37.5703125" style="23" customWidth="1"/>
    <col min="6914" max="6914" width="14" style="23" customWidth="1"/>
    <col min="6915" max="6915" width="11.5703125" style="23" customWidth="1"/>
    <col min="6916" max="6917" width="10.85546875" style="23" customWidth="1"/>
    <col min="6918" max="6918" width="11.7109375" style="23" customWidth="1"/>
    <col min="6919" max="6919" width="40.140625" style="23" customWidth="1"/>
    <col min="6920" max="7168" width="9.140625" style="23"/>
    <col min="7169" max="7169" width="37.5703125" style="23" customWidth="1"/>
    <col min="7170" max="7170" width="14" style="23" customWidth="1"/>
    <col min="7171" max="7171" width="11.5703125" style="23" customWidth="1"/>
    <col min="7172" max="7173" width="10.85546875" style="23" customWidth="1"/>
    <col min="7174" max="7174" width="11.7109375" style="23" customWidth="1"/>
    <col min="7175" max="7175" width="40.140625" style="23" customWidth="1"/>
    <col min="7176" max="7424" width="9.140625" style="23"/>
    <col min="7425" max="7425" width="37.5703125" style="23" customWidth="1"/>
    <col min="7426" max="7426" width="14" style="23" customWidth="1"/>
    <col min="7427" max="7427" width="11.5703125" style="23" customWidth="1"/>
    <col min="7428" max="7429" width="10.85546875" style="23" customWidth="1"/>
    <col min="7430" max="7430" width="11.7109375" style="23" customWidth="1"/>
    <col min="7431" max="7431" width="40.140625" style="23" customWidth="1"/>
    <col min="7432" max="7680" width="9.140625" style="23"/>
    <col min="7681" max="7681" width="37.5703125" style="23" customWidth="1"/>
    <col min="7682" max="7682" width="14" style="23" customWidth="1"/>
    <col min="7683" max="7683" width="11.5703125" style="23" customWidth="1"/>
    <col min="7684" max="7685" width="10.85546875" style="23" customWidth="1"/>
    <col min="7686" max="7686" width="11.7109375" style="23" customWidth="1"/>
    <col min="7687" max="7687" width="40.140625" style="23" customWidth="1"/>
    <col min="7688" max="7936" width="9.140625" style="23"/>
    <col min="7937" max="7937" width="37.5703125" style="23" customWidth="1"/>
    <col min="7938" max="7938" width="14" style="23" customWidth="1"/>
    <col min="7939" max="7939" width="11.5703125" style="23" customWidth="1"/>
    <col min="7940" max="7941" width="10.85546875" style="23" customWidth="1"/>
    <col min="7942" max="7942" width="11.7109375" style="23" customWidth="1"/>
    <col min="7943" max="7943" width="40.140625" style="23" customWidth="1"/>
    <col min="7944" max="8192" width="9.140625" style="23"/>
    <col min="8193" max="8193" width="37.5703125" style="23" customWidth="1"/>
    <col min="8194" max="8194" width="14" style="23" customWidth="1"/>
    <col min="8195" max="8195" width="11.5703125" style="23" customWidth="1"/>
    <col min="8196" max="8197" width="10.85546875" style="23" customWidth="1"/>
    <col min="8198" max="8198" width="11.7109375" style="23" customWidth="1"/>
    <col min="8199" max="8199" width="40.140625" style="23" customWidth="1"/>
    <col min="8200" max="8448" width="9.140625" style="23"/>
    <col min="8449" max="8449" width="37.5703125" style="23" customWidth="1"/>
    <col min="8450" max="8450" width="14" style="23" customWidth="1"/>
    <col min="8451" max="8451" width="11.5703125" style="23" customWidth="1"/>
    <col min="8452" max="8453" width="10.85546875" style="23" customWidth="1"/>
    <col min="8454" max="8454" width="11.7109375" style="23" customWidth="1"/>
    <col min="8455" max="8455" width="40.140625" style="23" customWidth="1"/>
    <col min="8456" max="8704" width="9.140625" style="23"/>
    <col min="8705" max="8705" width="37.5703125" style="23" customWidth="1"/>
    <col min="8706" max="8706" width="14" style="23" customWidth="1"/>
    <col min="8707" max="8707" width="11.5703125" style="23" customWidth="1"/>
    <col min="8708" max="8709" width="10.85546875" style="23" customWidth="1"/>
    <col min="8710" max="8710" width="11.7109375" style="23" customWidth="1"/>
    <col min="8711" max="8711" width="40.140625" style="23" customWidth="1"/>
    <col min="8712" max="8960" width="9.140625" style="23"/>
    <col min="8961" max="8961" width="37.5703125" style="23" customWidth="1"/>
    <col min="8962" max="8962" width="14" style="23" customWidth="1"/>
    <col min="8963" max="8963" width="11.5703125" style="23" customWidth="1"/>
    <col min="8964" max="8965" width="10.85546875" style="23" customWidth="1"/>
    <col min="8966" max="8966" width="11.7109375" style="23" customWidth="1"/>
    <col min="8967" max="8967" width="40.140625" style="23" customWidth="1"/>
    <col min="8968" max="9216" width="9.140625" style="23"/>
    <col min="9217" max="9217" width="37.5703125" style="23" customWidth="1"/>
    <col min="9218" max="9218" width="14" style="23" customWidth="1"/>
    <col min="9219" max="9219" width="11.5703125" style="23" customWidth="1"/>
    <col min="9220" max="9221" width="10.85546875" style="23" customWidth="1"/>
    <col min="9222" max="9222" width="11.7109375" style="23" customWidth="1"/>
    <col min="9223" max="9223" width="40.140625" style="23" customWidth="1"/>
    <col min="9224" max="9472" width="9.140625" style="23"/>
    <col min="9473" max="9473" width="37.5703125" style="23" customWidth="1"/>
    <col min="9474" max="9474" width="14" style="23" customWidth="1"/>
    <col min="9475" max="9475" width="11.5703125" style="23" customWidth="1"/>
    <col min="9476" max="9477" width="10.85546875" style="23" customWidth="1"/>
    <col min="9478" max="9478" width="11.7109375" style="23" customWidth="1"/>
    <col min="9479" max="9479" width="40.140625" style="23" customWidth="1"/>
    <col min="9480" max="9728" width="9.140625" style="23"/>
    <col min="9729" max="9729" width="37.5703125" style="23" customWidth="1"/>
    <col min="9730" max="9730" width="14" style="23" customWidth="1"/>
    <col min="9731" max="9731" width="11.5703125" style="23" customWidth="1"/>
    <col min="9732" max="9733" width="10.85546875" style="23" customWidth="1"/>
    <col min="9734" max="9734" width="11.7109375" style="23" customWidth="1"/>
    <col min="9735" max="9735" width="40.140625" style="23" customWidth="1"/>
    <col min="9736" max="9984" width="9.140625" style="23"/>
    <col min="9985" max="9985" width="37.5703125" style="23" customWidth="1"/>
    <col min="9986" max="9986" width="14" style="23" customWidth="1"/>
    <col min="9987" max="9987" width="11.5703125" style="23" customWidth="1"/>
    <col min="9988" max="9989" width="10.85546875" style="23" customWidth="1"/>
    <col min="9990" max="9990" width="11.7109375" style="23" customWidth="1"/>
    <col min="9991" max="9991" width="40.140625" style="23" customWidth="1"/>
    <col min="9992" max="10240" width="9.140625" style="23"/>
    <col min="10241" max="10241" width="37.5703125" style="23" customWidth="1"/>
    <col min="10242" max="10242" width="14" style="23" customWidth="1"/>
    <col min="10243" max="10243" width="11.5703125" style="23" customWidth="1"/>
    <col min="10244" max="10245" width="10.85546875" style="23" customWidth="1"/>
    <col min="10246" max="10246" width="11.7109375" style="23" customWidth="1"/>
    <col min="10247" max="10247" width="40.140625" style="23" customWidth="1"/>
    <col min="10248" max="10496" width="9.140625" style="23"/>
    <col min="10497" max="10497" width="37.5703125" style="23" customWidth="1"/>
    <col min="10498" max="10498" width="14" style="23" customWidth="1"/>
    <col min="10499" max="10499" width="11.5703125" style="23" customWidth="1"/>
    <col min="10500" max="10501" width="10.85546875" style="23" customWidth="1"/>
    <col min="10502" max="10502" width="11.7109375" style="23" customWidth="1"/>
    <col min="10503" max="10503" width="40.140625" style="23" customWidth="1"/>
    <col min="10504" max="10752" width="9.140625" style="23"/>
    <col min="10753" max="10753" width="37.5703125" style="23" customWidth="1"/>
    <col min="10754" max="10754" width="14" style="23" customWidth="1"/>
    <col min="10755" max="10755" width="11.5703125" style="23" customWidth="1"/>
    <col min="10756" max="10757" width="10.85546875" style="23" customWidth="1"/>
    <col min="10758" max="10758" width="11.7109375" style="23" customWidth="1"/>
    <col min="10759" max="10759" width="40.140625" style="23" customWidth="1"/>
    <col min="10760" max="11008" width="9.140625" style="23"/>
    <col min="11009" max="11009" width="37.5703125" style="23" customWidth="1"/>
    <col min="11010" max="11010" width="14" style="23" customWidth="1"/>
    <col min="11011" max="11011" width="11.5703125" style="23" customWidth="1"/>
    <col min="11012" max="11013" width="10.85546875" style="23" customWidth="1"/>
    <col min="11014" max="11014" width="11.7109375" style="23" customWidth="1"/>
    <col min="11015" max="11015" width="40.140625" style="23" customWidth="1"/>
    <col min="11016" max="11264" width="9.140625" style="23"/>
    <col min="11265" max="11265" width="37.5703125" style="23" customWidth="1"/>
    <col min="11266" max="11266" width="14" style="23" customWidth="1"/>
    <col min="11267" max="11267" width="11.5703125" style="23" customWidth="1"/>
    <col min="11268" max="11269" width="10.85546875" style="23" customWidth="1"/>
    <col min="11270" max="11270" width="11.7109375" style="23" customWidth="1"/>
    <col min="11271" max="11271" width="40.140625" style="23" customWidth="1"/>
    <col min="11272" max="11520" width="9.140625" style="23"/>
    <col min="11521" max="11521" width="37.5703125" style="23" customWidth="1"/>
    <col min="11522" max="11522" width="14" style="23" customWidth="1"/>
    <col min="11523" max="11523" width="11.5703125" style="23" customWidth="1"/>
    <col min="11524" max="11525" width="10.85546875" style="23" customWidth="1"/>
    <col min="11526" max="11526" width="11.7109375" style="23" customWidth="1"/>
    <col min="11527" max="11527" width="40.140625" style="23" customWidth="1"/>
    <col min="11528" max="11776" width="9.140625" style="23"/>
    <col min="11777" max="11777" width="37.5703125" style="23" customWidth="1"/>
    <col min="11778" max="11778" width="14" style="23" customWidth="1"/>
    <col min="11779" max="11779" width="11.5703125" style="23" customWidth="1"/>
    <col min="11780" max="11781" width="10.85546875" style="23" customWidth="1"/>
    <col min="11782" max="11782" width="11.7109375" style="23" customWidth="1"/>
    <col min="11783" max="11783" width="40.140625" style="23" customWidth="1"/>
    <col min="11784" max="12032" width="9.140625" style="23"/>
    <col min="12033" max="12033" width="37.5703125" style="23" customWidth="1"/>
    <col min="12034" max="12034" width="14" style="23" customWidth="1"/>
    <col min="12035" max="12035" width="11.5703125" style="23" customWidth="1"/>
    <col min="12036" max="12037" width="10.85546875" style="23" customWidth="1"/>
    <col min="12038" max="12038" width="11.7109375" style="23" customWidth="1"/>
    <col min="12039" max="12039" width="40.140625" style="23" customWidth="1"/>
    <col min="12040" max="12288" width="9.140625" style="23"/>
    <col min="12289" max="12289" width="37.5703125" style="23" customWidth="1"/>
    <col min="12290" max="12290" width="14" style="23" customWidth="1"/>
    <col min="12291" max="12291" width="11.5703125" style="23" customWidth="1"/>
    <col min="12292" max="12293" width="10.85546875" style="23" customWidth="1"/>
    <col min="12294" max="12294" width="11.7109375" style="23" customWidth="1"/>
    <col min="12295" max="12295" width="40.140625" style="23" customWidth="1"/>
    <col min="12296" max="12544" width="9.140625" style="23"/>
    <col min="12545" max="12545" width="37.5703125" style="23" customWidth="1"/>
    <col min="12546" max="12546" width="14" style="23" customWidth="1"/>
    <col min="12547" max="12547" width="11.5703125" style="23" customWidth="1"/>
    <col min="12548" max="12549" width="10.85546875" style="23" customWidth="1"/>
    <col min="12550" max="12550" width="11.7109375" style="23" customWidth="1"/>
    <col min="12551" max="12551" width="40.140625" style="23" customWidth="1"/>
    <col min="12552" max="12800" width="9.140625" style="23"/>
    <col min="12801" max="12801" width="37.5703125" style="23" customWidth="1"/>
    <col min="12802" max="12802" width="14" style="23" customWidth="1"/>
    <col min="12803" max="12803" width="11.5703125" style="23" customWidth="1"/>
    <col min="12804" max="12805" width="10.85546875" style="23" customWidth="1"/>
    <col min="12806" max="12806" width="11.7109375" style="23" customWidth="1"/>
    <col min="12807" max="12807" width="40.140625" style="23" customWidth="1"/>
    <col min="12808" max="13056" width="9.140625" style="23"/>
    <col min="13057" max="13057" width="37.5703125" style="23" customWidth="1"/>
    <col min="13058" max="13058" width="14" style="23" customWidth="1"/>
    <col min="13059" max="13059" width="11.5703125" style="23" customWidth="1"/>
    <col min="13060" max="13061" width="10.85546875" style="23" customWidth="1"/>
    <col min="13062" max="13062" width="11.7109375" style="23" customWidth="1"/>
    <col min="13063" max="13063" width="40.140625" style="23" customWidth="1"/>
    <col min="13064" max="13312" width="9.140625" style="23"/>
    <col min="13313" max="13313" width="37.5703125" style="23" customWidth="1"/>
    <col min="13314" max="13314" width="14" style="23" customWidth="1"/>
    <col min="13315" max="13315" width="11.5703125" style="23" customWidth="1"/>
    <col min="13316" max="13317" width="10.85546875" style="23" customWidth="1"/>
    <col min="13318" max="13318" width="11.7109375" style="23" customWidth="1"/>
    <col min="13319" max="13319" width="40.140625" style="23" customWidth="1"/>
    <col min="13320" max="13568" width="9.140625" style="23"/>
    <col min="13569" max="13569" width="37.5703125" style="23" customWidth="1"/>
    <col min="13570" max="13570" width="14" style="23" customWidth="1"/>
    <col min="13571" max="13571" width="11.5703125" style="23" customWidth="1"/>
    <col min="13572" max="13573" width="10.85546875" style="23" customWidth="1"/>
    <col min="13574" max="13574" width="11.7109375" style="23" customWidth="1"/>
    <col min="13575" max="13575" width="40.140625" style="23" customWidth="1"/>
    <col min="13576" max="13824" width="9.140625" style="23"/>
    <col min="13825" max="13825" width="37.5703125" style="23" customWidth="1"/>
    <col min="13826" max="13826" width="14" style="23" customWidth="1"/>
    <col min="13827" max="13827" width="11.5703125" style="23" customWidth="1"/>
    <col min="13828" max="13829" width="10.85546875" style="23" customWidth="1"/>
    <col min="13830" max="13830" width="11.7109375" style="23" customWidth="1"/>
    <col min="13831" max="13831" width="40.140625" style="23" customWidth="1"/>
    <col min="13832" max="14080" width="9.140625" style="23"/>
    <col min="14081" max="14081" width="37.5703125" style="23" customWidth="1"/>
    <col min="14082" max="14082" width="14" style="23" customWidth="1"/>
    <col min="14083" max="14083" width="11.5703125" style="23" customWidth="1"/>
    <col min="14084" max="14085" width="10.85546875" style="23" customWidth="1"/>
    <col min="14086" max="14086" width="11.7109375" style="23" customWidth="1"/>
    <col min="14087" max="14087" width="40.140625" style="23" customWidth="1"/>
    <col min="14088" max="14336" width="9.140625" style="23"/>
    <col min="14337" max="14337" width="37.5703125" style="23" customWidth="1"/>
    <col min="14338" max="14338" width="14" style="23" customWidth="1"/>
    <col min="14339" max="14339" width="11.5703125" style="23" customWidth="1"/>
    <col min="14340" max="14341" width="10.85546875" style="23" customWidth="1"/>
    <col min="14342" max="14342" width="11.7109375" style="23" customWidth="1"/>
    <col min="14343" max="14343" width="40.140625" style="23" customWidth="1"/>
    <col min="14344" max="14592" width="9.140625" style="23"/>
    <col min="14593" max="14593" width="37.5703125" style="23" customWidth="1"/>
    <col min="14594" max="14594" width="14" style="23" customWidth="1"/>
    <col min="14595" max="14595" width="11.5703125" style="23" customWidth="1"/>
    <col min="14596" max="14597" width="10.85546875" style="23" customWidth="1"/>
    <col min="14598" max="14598" width="11.7109375" style="23" customWidth="1"/>
    <col min="14599" max="14599" width="40.140625" style="23" customWidth="1"/>
    <col min="14600" max="14848" width="9.140625" style="23"/>
    <col min="14849" max="14849" width="37.5703125" style="23" customWidth="1"/>
    <col min="14850" max="14850" width="14" style="23" customWidth="1"/>
    <col min="14851" max="14851" width="11.5703125" style="23" customWidth="1"/>
    <col min="14852" max="14853" width="10.85546875" style="23" customWidth="1"/>
    <col min="14854" max="14854" width="11.7109375" style="23" customWidth="1"/>
    <col min="14855" max="14855" width="40.140625" style="23" customWidth="1"/>
    <col min="14856" max="15104" width="9.140625" style="23"/>
    <col min="15105" max="15105" width="37.5703125" style="23" customWidth="1"/>
    <col min="15106" max="15106" width="14" style="23" customWidth="1"/>
    <col min="15107" max="15107" width="11.5703125" style="23" customWidth="1"/>
    <col min="15108" max="15109" width="10.85546875" style="23" customWidth="1"/>
    <col min="15110" max="15110" width="11.7109375" style="23" customWidth="1"/>
    <col min="15111" max="15111" width="40.140625" style="23" customWidth="1"/>
    <col min="15112" max="15360" width="9.140625" style="23"/>
    <col min="15361" max="15361" width="37.5703125" style="23" customWidth="1"/>
    <col min="15362" max="15362" width="14" style="23" customWidth="1"/>
    <col min="15363" max="15363" width="11.5703125" style="23" customWidth="1"/>
    <col min="15364" max="15365" width="10.85546875" style="23" customWidth="1"/>
    <col min="15366" max="15366" width="11.7109375" style="23" customWidth="1"/>
    <col min="15367" max="15367" width="40.140625" style="23" customWidth="1"/>
    <col min="15368" max="15616" width="9.140625" style="23"/>
    <col min="15617" max="15617" width="37.5703125" style="23" customWidth="1"/>
    <col min="15618" max="15618" width="14" style="23" customWidth="1"/>
    <col min="15619" max="15619" width="11.5703125" style="23" customWidth="1"/>
    <col min="15620" max="15621" width="10.85546875" style="23" customWidth="1"/>
    <col min="15622" max="15622" width="11.7109375" style="23" customWidth="1"/>
    <col min="15623" max="15623" width="40.140625" style="23" customWidth="1"/>
    <col min="15624" max="15872" width="9.140625" style="23"/>
    <col min="15873" max="15873" width="37.5703125" style="23" customWidth="1"/>
    <col min="15874" max="15874" width="14" style="23" customWidth="1"/>
    <col min="15875" max="15875" width="11.5703125" style="23" customWidth="1"/>
    <col min="15876" max="15877" width="10.85546875" style="23" customWidth="1"/>
    <col min="15878" max="15878" width="11.7109375" style="23" customWidth="1"/>
    <col min="15879" max="15879" width="40.140625" style="23" customWidth="1"/>
    <col min="15880" max="16128" width="9.140625" style="23"/>
    <col min="16129" max="16129" width="37.5703125" style="23" customWidth="1"/>
    <col min="16130" max="16130" width="14" style="23" customWidth="1"/>
    <col min="16131" max="16131" width="11.5703125" style="23" customWidth="1"/>
    <col min="16132" max="16133" width="10.85546875" style="23" customWidth="1"/>
    <col min="16134" max="16134" width="11.7109375" style="23" customWidth="1"/>
    <col min="16135" max="16135" width="40.140625" style="23" customWidth="1"/>
    <col min="16136" max="16384" width="9.140625" style="23"/>
  </cols>
  <sheetData>
    <row r="1" spans="1:7" ht="28.5" customHeight="1">
      <c r="A1" s="414" t="s">
        <v>434</v>
      </c>
      <c r="B1" s="415"/>
      <c r="C1" s="415"/>
      <c r="D1" s="415"/>
      <c r="E1" s="415"/>
      <c r="F1" s="415"/>
      <c r="G1" s="415"/>
    </row>
    <row r="2" spans="1:7">
      <c r="A2" s="415"/>
      <c r="B2" s="415"/>
      <c r="C2" s="415"/>
      <c r="D2" s="415"/>
      <c r="E2" s="415"/>
      <c r="F2" s="415"/>
      <c r="G2" s="415"/>
    </row>
    <row r="3" spans="1:7" ht="12.75" customHeight="1">
      <c r="A3" s="417" t="s">
        <v>280</v>
      </c>
      <c r="B3" s="417"/>
      <c r="C3" s="417"/>
      <c r="D3" s="417"/>
      <c r="E3" s="417"/>
      <c r="F3" s="417"/>
      <c r="G3" s="417"/>
    </row>
    <row r="4" spans="1:7" ht="30" customHeight="1">
      <c r="A4" s="397" t="s">
        <v>212</v>
      </c>
      <c r="B4" s="407" t="s">
        <v>417</v>
      </c>
      <c r="C4" s="408" t="s">
        <v>418</v>
      </c>
      <c r="D4" s="408" t="s">
        <v>419</v>
      </c>
      <c r="E4" s="409"/>
      <c r="F4" s="410"/>
      <c r="G4" s="430"/>
    </row>
    <row r="5" spans="1:7" ht="36.75" customHeight="1">
      <c r="A5" s="398"/>
      <c r="B5" s="407"/>
      <c r="C5" s="408"/>
      <c r="D5" s="4" t="s">
        <v>420</v>
      </c>
      <c r="E5" s="4" t="s">
        <v>421</v>
      </c>
      <c r="F5" s="5" t="s">
        <v>422</v>
      </c>
      <c r="G5" s="431"/>
    </row>
    <row r="6" spans="1:7" s="49" customFormat="1" ht="29.25" customHeight="1">
      <c r="A6" s="6" t="s">
        <v>423</v>
      </c>
      <c r="B6" s="7">
        <v>86</v>
      </c>
      <c r="C6" s="8">
        <v>13975500</v>
      </c>
      <c r="D6" s="8">
        <v>10012584</v>
      </c>
      <c r="E6" s="8">
        <v>2038176</v>
      </c>
      <c r="F6" s="8">
        <v>1924740</v>
      </c>
      <c r="G6" s="6" t="s">
        <v>220</v>
      </c>
    </row>
    <row r="7" spans="1:7" s="50" customFormat="1" ht="14.25" customHeight="1">
      <c r="A7" s="10" t="s">
        <v>221</v>
      </c>
      <c r="B7" s="10"/>
      <c r="C7" s="27" t="s">
        <v>222</v>
      </c>
      <c r="D7" s="27" t="s">
        <v>222</v>
      </c>
      <c r="E7" s="27" t="s">
        <v>222</v>
      </c>
      <c r="F7" s="27" t="s">
        <v>222</v>
      </c>
      <c r="G7" s="10" t="s">
        <v>223</v>
      </c>
    </row>
    <row r="8" spans="1:7" s="51" customFormat="1" ht="16.5" customHeight="1">
      <c r="A8" s="13" t="s">
        <v>224</v>
      </c>
      <c r="B8" s="10" t="s">
        <v>225</v>
      </c>
      <c r="C8" s="11">
        <v>864216</v>
      </c>
      <c r="D8" s="11">
        <v>640798</v>
      </c>
      <c r="E8" s="11">
        <v>213927</v>
      </c>
      <c r="F8" s="11">
        <v>9491</v>
      </c>
      <c r="G8" s="13" t="s">
        <v>226</v>
      </c>
    </row>
    <row r="9" spans="1:7" s="51" customFormat="1" ht="24">
      <c r="A9" s="13" t="s">
        <v>227</v>
      </c>
      <c r="B9" s="10" t="s">
        <v>228</v>
      </c>
      <c r="C9" s="11">
        <v>1776814</v>
      </c>
      <c r="D9" s="11">
        <v>1509490</v>
      </c>
      <c r="E9" s="11">
        <v>232147</v>
      </c>
      <c r="F9" s="11">
        <v>35177</v>
      </c>
      <c r="G9" s="13" t="s">
        <v>229</v>
      </c>
    </row>
    <row r="10" spans="1:7" s="51" customFormat="1" ht="24">
      <c r="A10" s="13" t="s">
        <v>230</v>
      </c>
      <c r="B10" s="10" t="s">
        <v>231</v>
      </c>
      <c r="C10" s="11">
        <v>604880</v>
      </c>
      <c r="D10" s="11">
        <v>423766</v>
      </c>
      <c r="E10" s="11">
        <v>142332</v>
      </c>
      <c r="F10" s="11">
        <v>38782</v>
      </c>
      <c r="G10" s="13" t="s">
        <v>232</v>
      </c>
    </row>
    <row r="11" spans="1:7" s="51" customFormat="1" ht="14.25" customHeight="1">
      <c r="A11" s="13" t="s">
        <v>233</v>
      </c>
      <c r="B11" s="10" t="s">
        <v>234</v>
      </c>
      <c r="C11" s="11">
        <v>71727</v>
      </c>
      <c r="D11" s="11">
        <v>66077</v>
      </c>
      <c r="E11" s="11">
        <v>3362</v>
      </c>
      <c r="F11" s="11">
        <v>2288</v>
      </c>
      <c r="G11" s="13" t="s">
        <v>235</v>
      </c>
    </row>
    <row r="12" spans="1:7" s="51" customFormat="1" ht="24">
      <c r="A12" s="13" t="s">
        <v>236</v>
      </c>
      <c r="B12" s="10" t="s">
        <v>237</v>
      </c>
      <c r="C12" s="11">
        <v>10657863</v>
      </c>
      <c r="D12" s="11">
        <v>7372453</v>
      </c>
      <c r="E12" s="11">
        <v>1446408</v>
      </c>
      <c r="F12" s="11">
        <v>1839002</v>
      </c>
      <c r="G12" s="13" t="s">
        <v>238</v>
      </c>
    </row>
    <row r="13" spans="1:7" s="51" customFormat="1">
      <c r="A13" s="30"/>
      <c r="B13" s="18"/>
      <c r="C13" s="115"/>
      <c r="D13" s="115"/>
      <c r="E13" s="115"/>
      <c r="F13" s="115"/>
      <c r="G13" s="30"/>
    </row>
    <row r="14" spans="1:7">
      <c r="C14" s="119"/>
      <c r="D14" s="119"/>
      <c r="E14" s="119"/>
      <c r="F14" s="119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8740157480314965" bottom="0.78740157480314965" header="0.31496062992125984" footer="0.31496062992125984"/>
  <pageSetup paperSize="9" firstPageNumber="15" orientation="landscape" useFirstPageNumber="1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17" sqref="E17:F18"/>
    </sheetView>
  </sheetViews>
  <sheetFormatPr defaultRowHeight="12.75"/>
  <cols>
    <col min="1" max="1" width="38.28515625" customWidth="1"/>
    <col min="2" max="2" width="15.7109375" customWidth="1"/>
    <col min="3" max="3" width="13.5703125" customWidth="1"/>
    <col min="4" max="4" width="11.140625" customWidth="1"/>
    <col min="5" max="5" width="10.5703125" customWidth="1"/>
    <col min="6" max="6" width="12.42578125" bestFit="1" customWidth="1"/>
    <col min="7" max="7" width="35.85546875" customWidth="1"/>
    <col min="257" max="257" width="38.28515625" customWidth="1"/>
    <col min="258" max="258" width="15.7109375" customWidth="1"/>
    <col min="259" max="259" width="13.5703125" customWidth="1"/>
    <col min="260" max="260" width="11.140625" customWidth="1"/>
    <col min="261" max="261" width="10.5703125" customWidth="1"/>
    <col min="262" max="262" width="12.42578125" bestFit="1" customWidth="1"/>
    <col min="263" max="263" width="35.85546875" customWidth="1"/>
    <col min="513" max="513" width="38.28515625" customWidth="1"/>
    <col min="514" max="514" width="15.7109375" customWidth="1"/>
    <col min="515" max="515" width="13.5703125" customWidth="1"/>
    <col min="516" max="516" width="11.140625" customWidth="1"/>
    <col min="517" max="517" width="10.5703125" customWidth="1"/>
    <col min="518" max="518" width="12.42578125" bestFit="1" customWidth="1"/>
    <col min="519" max="519" width="35.85546875" customWidth="1"/>
    <col min="769" max="769" width="38.28515625" customWidth="1"/>
    <col min="770" max="770" width="15.7109375" customWidth="1"/>
    <col min="771" max="771" width="13.5703125" customWidth="1"/>
    <col min="772" max="772" width="11.140625" customWidth="1"/>
    <col min="773" max="773" width="10.5703125" customWidth="1"/>
    <col min="774" max="774" width="12.42578125" bestFit="1" customWidth="1"/>
    <col min="775" max="775" width="35.85546875" customWidth="1"/>
    <col min="1025" max="1025" width="38.28515625" customWidth="1"/>
    <col min="1026" max="1026" width="15.7109375" customWidth="1"/>
    <col min="1027" max="1027" width="13.5703125" customWidth="1"/>
    <col min="1028" max="1028" width="11.140625" customWidth="1"/>
    <col min="1029" max="1029" width="10.5703125" customWidth="1"/>
    <col min="1030" max="1030" width="12.42578125" bestFit="1" customWidth="1"/>
    <col min="1031" max="1031" width="35.85546875" customWidth="1"/>
    <col min="1281" max="1281" width="38.28515625" customWidth="1"/>
    <col min="1282" max="1282" width="15.7109375" customWidth="1"/>
    <col min="1283" max="1283" width="13.5703125" customWidth="1"/>
    <col min="1284" max="1284" width="11.140625" customWidth="1"/>
    <col min="1285" max="1285" width="10.5703125" customWidth="1"/>
    <col min="1286" max="1286" width="12.42578125" bestFit="1" customWidth="1"/>
    <col min="1287" max="1287" width="35.85546875" customWidth="1"/>
    <col min="1537" max="1537" width="38.28515625" customWidth="1"/>
    <col min="1538" max="1538" width="15.7109375" customWidth="1"/>
    <col min="1539" max="1539" width="13.5703125" customWidth="1"/>
    <col min="1540" max="1540" width="11.140625" customWidth="1"/>
    <col min="1541" max="1541" width="10.5703125" customWidth="1"/>
    <col min="1542" max="1542" width="12.42578125" bestFit="1" customWidth="1"/>
    <col min="1543" max="1543" width="35.85546875" customWidth="1"/>
    <col min="1793" max="1793" width="38.28515625" customWidth="1"/>
    <col min="1794" max="1794" width="15.7109375" customWidth="1"/>
    <col min="1795" max="1795" width="13.5703125" customWidth="1"/>
    <col min="1796" max="1796" width="11.140625" customWidth="1"/>
    <col min="1797" max="1797" width="10.5703125" customWidth="1"/>
    <col min="1798" max="1798" width="12.42578125" bestFit="1" customWidth="1"/>
    <col min="1799" max="1799" width="35.85546875" customWidth="1"/>
    <col min="2049" max="2049" width="38.28515625" customWidth="1"/>
    <col min="2050" max="2050" width="15.7109375" customWidth="1"/>
    <col min="2051" max="2051" width="13.5703125" customWidth="1"/>
    <col min="2052" max="2052" width="11.140625" customWidth="1"/>
    <col min="2053" max="2053" width="10.5703125" customWidth="1"/>
    <col min="2054" max="2054" width="12.42578125" bestFit="1" customWidth="1"/>
    <col min="2055" max="2055" width="35.85546875" customWidth="1"/>
    <col min="2305" max="2305" width="38.28515625" customWidth="1"/>
    <col min="2306" max="2306" width="15.7109375" customWidth="1"/>
    <col min="2307" max="2307" width="13.5703125" customWidth="1"/>
    <col min="2308" max="2308" width="11.140625" customWidth="1"/>
    <col min="2309" max="2309" width="10.5703125" customWidth="1"/>
    <col min="2310" max="2310" width="12.42578125" bestFit="1" customWidth="1"/>
    <col min="2311" max="2311" width="35.85546875" customWidth="1"/>
    <col min="2561" max="2561" width="38.28515625" customWidth="1"/>
    <col min="2562" max="2562" width="15.7109375" customWidth="1"/>
    <col min="2563" max="2563" width="13.5703125" customWidth="1"/>
    <col min="2564" max="2564" width="11.140625" customWidth="1"/>
    <col min="2565" max="2565" width="10.5703125" customWidth="1"/>
    <col min="2566" max="2566" width="12.42578125" bestFit="1" customWidth="1"/>
    <col min="2567" max="2567" width="35.85546875" customWidth="1"/>
    <col min="2817" max="2817" width="38.28515625" customWidth="1"/>
    <col min="2818" max="2818" width="15.7109375" customWidth="1"/>
    <col min="2819" max="2819" width="13.5703125" customWidth="1"/>
    <col min="2820" max="2820" width="11.140625" customWidth="1"/>
    <col min="2821" max="2821" width="10.5703125" customWidth="1"/>
    <col min="2822" max="2822" width="12.42578125" bestFit="1" customWidth="1"/>
    <col min="2823" max="2823" width="35.85546875" customWidth="1"/>
    <col min="3073" max="3073" width="38.28515625" customWidth="1"/>
    <col min="3074" max="3074" width="15.7109375" customWidth="1"/>
    <col min="3075" max="3075" width="13.5703125" customWidth="1"/>
    <col min="3076" max="3076" width="11.140625" customWidth="1"/>
    <col min="3077" max="3077" width="10.5703125" customWidth="1"/>
    <col min="3078" max="3078" width="12.42578125" bestFit="1" customWidth="1"/>
    <col min="3079" max="3079" width="35.85546875" customWidth="1"/>
    <col min="3329" max="3329" width="38.28515625" customWidth="1"/>
    <col min="3330" max="3330" width="15.7109375" customWidth="1"/>
    <col min="3331" max="3331" width="13.5703125" customWidth="1"/>
    <col min="3332" max="3332" width="11.140625" customWidth="1"/>
    <col min="3333" max="3333" width="10.5703125" customWidth="1"/>
    <col min="3334" max="3334" width="12.42578125" bestFit="1" customWidth="1"/>
    <col min="3335" max="3335" width="35.85546875" customWidth="1"/>
    <col min="3585" max="3585" width="38.28515625" customWidth="1"/>
    <col min="3586" max="3586" width="15.7109375" customWidth="1"/>
    <col min="3587" max="3587" width="13.5703125" customWidth="1"/>
    <col min="3588" max="3588" width="11.140625" customWidth="1"/>
    <col min="3589" max="3589" width="10.5703125" customWidth="1"/>
    <col min="3590" max="3590" width="12.42578125" bestFit="1" customWidth="1"/>
    <col min="3591" max="3591" width="35.85546875" customWidth="1"/>
    <col min="3841" max="3841" width="38.28515625" customWidth="1"/>
    <col min="3842" max="3842" width="15.7109375" customWidth="1"/>
    <col min="3843" max="3843" width="13.5703125" customWidth="1"/>
    <col min="3844" max="3844" width="11.140625" customWidth="1"/>
    <col min="3845" max="3845" width="10.5703125" customWidth="1"/>
    <col min="3846" max="3846" width="12.42578125" bestFit="1" customWidth="1"/>
    <col min="3847" max="3847" width="35.85546875" customWidth="1"/>
    <col min="4097" max="4097" width="38.28515625" customWidth="1"/>
    <col min="4098" max="4098" width="15.7109375" customWidth="1"/>
    <col min="4099" max="4099" width="13.5703125" customWidth="1"/>
    <col min="4100" max="4100" width="11.140625" customWidth="1"/>
    <col min="4101" max="4101" width="10.5703125" customWidth="1"/>
    <col min="4102" max="4102" width="12.42578125" bestFit="1" customWidth="1"/>
    <col min="4103" max="4103" width="35.85546875" customWidth="1"/>
    <col min="4353" max="4353" width="38.28515625" customWidth="1"/>
    <col min="4354" max="4354" width="15.7109375" customWidth="1"/>
    <col min="4355" max="4355" width="13.5703125" customWidth="1"/>
    <col min="4356" max="4356" width="11.140625" customWidth="1"/>
    <col min="4357" max="4357" width="10.5703125" customWidth="1"/>
    <col min="4358" max="4358" width="12.42578125" bestFit="1" customWidth="1"/>
    <col min="4359" max="4359" width="35.85546875" customWidth="1"/>
    <col min="4609" max="4609" width="38.28515625" customWidth="1"/>
    <col min="4610" max="4610" width="15.7109375" customWidth="1"/>
    <col min="4611" max="4611" width="13.5703125" customWidth="1"/>
    <col min="4612" max="4612" width="11.140625" customWidth="1"/>
    <col min="4613" max="4613" width="10.5703125" customWidth="1"/>
    <col min="4614" max="4614" width="12.42578125" bestFit="1" customWidth="1"/>
    <col min="4615" max="4615" width="35.85546875" customWidth="1"/>
    <col min="4865" max="4865" width="38.28515625" customWidth="1"/>
    <col min="4866" max="4866" width="15.7109375" customWidth="1"/>
    <col min="4867" max="4867" width="13.5703125" customWidth="1"/>
    <col min="4868" max="4868" width="11.140625" customWidth="1"/>
    <col min="4869" max="4869" width="10.5703125" customWidth="1"/>
    <col min="4870" max="4870" width="12.42578125" bestFit="1" customWidth="1"/>
    <col min="4871" max="4871" width="35.85546875" customWidth="1"/>
    <col min="5121" max="5121" width="38.28515625" customWidth="1"/>
    <col min="5122" max="5122" width="15.7109375" customWidth="1"/>
    <col min="5123" max="5123" width="13.5703125" customWidth="1"/>
    <col min="5124" max="5124" width="11.140625" customWidth="1"/>
    <col min="5125" max="5125" width="10.5703125" customWidth="1"/>
    <col min="5126" max="5126" width="12.42578125" bestFit="1" customWidth="1"/>
    <col min="5127" max="5127" width="35.85546875" customWidth="1"/>
    <col min="5377" max="5377" width="38.28515625" customWidth="1"/>
    <col min="5378" max="5378" width="15.7109375" customWidth="1"/>
    <col min="5379" max="5379" width="13.5703125" customWidth="1"/>
    <col min="5380" max="5380" width="11.140625" customWidth="1"/>
    <col min="5381" max="5381" width="10.5703125" customWidth="1"/>
    <col min="5382" max="5382" width="12.42578125" bestFit="1" customWidth="1"/>
    <col min="5383" max="5383" width="35.85546875" customWidth="1"/>
    <col min="5633" max="5633" width="38.28515625" customWidth="1"/>
    <col min="5634" max="5634" width="15.7109375" customWidth="1"/>
    <col min="5635" max="5635" width="13.5703125" customWidth="1"/>
    <col min="5636" max="5636" width="11.140625" customWidth="1"/>
    <col min="5637" max="5637" width="10.5703125" customWidth="1"/>
    <col min="5638" max="5638" width="12.42578125" bestFit="1" customWidth="1"/>
    <col min="5639" max="5639" width="35.85546875" customWidth="1"/>
    <col min="5889" max="5889" width="38.28515625" customWidth="1"/>
    <col min="5890" max="5890" width="15.7109375" customWidth="1"/>
    <col min="5891" max="5891" width="13.5703125" customWidth="1"/>
    <col min="5892" max="5892" width="11.140625" customWidth="1"/>
    <col min="5893" max="5893" width="10.5703125" customWidth="1"/>
    <col min="5894" max="5894" width="12.42578125" bestFit="1" customWidth="1"/>
    <col min="5895" max="5895" width="35.85546875" customWidth="1"/>
    <col min="6145" max="6145" width="38.28515625" customWidth="1"/>
    <col min="6146" max="6146" width="15.7109375" customWidth="1"/>
    <col min="6147" max="6147" width="13.5703125" customWidth="1"/>
    <col min="6148" max="6148" width="11.140625" customWidth="1"/>
    <col min="6149" max="6149" width="10.5703125" customWidth="1"/>
    <col min="6150" max="6150" width="12.42578125" bestFit="1" customWidth="1"/>
    <col min="6151" max="6151" width="35.85546875" customWidth="1"/>
    <col min="6401" max="6401" width="38.28515625" customWidth="1"/>
    <col min="6402" max="6402" width="15.7109375" customWidth="1"/>
    <col min="6403" max="6403" width="13.5703125" customWidth="1"/>
    <col min="6404" max="6404" width="11.140625" customWidth="1"/>
    <col min="6405" max="6405" width="10.5703125" customWidth="1"/>
    <col min="6406" max="6406" width="12.42578125" bestFit="1" customWidth="1"/>
    <col min="6407" max="6407" width="35.85546875" customWidth="1"/>
    <col min="6657" max="6657" width="38.28515625" customWidth="1"/>
    <col min="6658" max="6658" width="15.7109375" customWidth="1"/>
    <col min="6659" max="6659" width="13.5703125" customWidth="1"/>
    <col min="6660" max="6660" width="11.140625" customWidth="1"/>
    <col min="6661" max="6661" width="10.5703125" customWidth="1"/>
    <col min="6662" max="6662" width="12.42578125" bestFit="1" customWidth="1"/>
    <col min="6663" max="6663" width="35.85546875" customWidth="1"/>
    <col min="6913" max="6913" width="38.28515625" customWidth="1"/>
    <col min="6914" max="6914" width="15.7109375" customWidth="1"/>
    <col min="6915" max="6915" width="13.5703125" customWidth="1"/>
    <col min="6916" max="6916" width="11.140625" customWidth="1"/>
    <col min="6917" max="6917" width="10.5703125" customWidth="1"/>
    <col min="6918" max="6918" width="12.42578125" bestFit="1" customWidth="1"/>
    <col min="6919" max="6919" width="35.85546875" customWidth="1"/>
    <col min="7169" max="7169" width="38.28515625" customWidth="1"/>
    <col min="7170" max="7170" width="15.7109375" customWidth="1"/>
    <col min="7171" max="7171" width="13.5703125" customWidth="1"/>
    <col min="7172" max="7172" width="11.140625" customWidth="1"/>
    <col min="7173" max="7173" width="10.5703125" customWidth="1"/>
    <col min="7174" max="7174" width="12.42578125" bestFit="1" customWidth="1"/>
    <col min="7175" max="7175" width="35.85546875" customWidth="1"/>
    <col min="7425" max="7425" width="38.28515625" customWidth="1"/>
    <col min="7426" max="7426" width="15.7109375" customWidth="1"/>
    <col min="7427" max="7427" width="13.5703125" customWidth="1"/>
    <col min="7428" max="7428" width="11.140625" customWidth="1"/>
    <col min="7429" max="7429" width="10.5703125" customWidth="1"/>
    <col min="7430" max="7430" width="12.42578125" bestFit="1" customWidth="1"/>
    <col min="7431" max="7431" width="35.85546875" customWidth="1"/>
    <col min="7681" max="7681" width="38.28515625" customWidth="1"/>
    <col min="7682" max="7682" width="15.7109375" customWidth="1"/>
    <col min="7683" max="7683" width="13.5703125" customWidth="1"/>
    <col min="7684" max="7684" width="11.140625" customWidth="1"/>
    <col min="7685" max="7685" width="10.5703125" customWidth="1"/>
    <col min="7686" max="7686" width="12.42578125" bestFit="1" customWidth="1"/>
    <col min="7687" max="7687" width="35.85546875" customWidth="1"/>
    <col min="7937" max="7937" width="38.28515625" customWidth="1"/>
    <col min="7938" max="7938" width="15.7109375" customWidth="1"/>
    <col min="7939" max="7939" width="13.5703125" customWidth="1"/>
    <col min="7940" max="7940" width="11.140625" customWidth="1"/>
    <col min="7941" max="7941" width="10.5703125" customWidth="1"/>
    <col min="7942" max="7942" width="12.42578125" bestFit="1" customWidth="1"/>
    <col min="7943" max="7943" width="35.85546875" customWidth="1"/>
    <col min="8193" max="8193" width="38.28515625" customWidth="1"/>
    <col min="8194" max="8194" width="15.7109375" customWidth="1"/>
    <col min="8195" max="8195" width="13.5703125" customWidth="1"/>
    <col min="8196" max="8196" width="11.140625" customWidth="1"/>
    <col min="8197" max="8197" width="10.5703125" customWidth="1"/>
    <col min="8198" max="8198" width="12.42578125" bestFit="1" customWidth="1"/>
    <col min="8199" max="8199" width="35.85546875" customWidth="1"/>
    <col min="8449" max="8449" width="38.28515625" customWidth="1"/>
    <col min="8450" max="8450" width="15.7109375" customWidth="1"/>
    <col min="8451" max="8451" width="13.5703125" customWidth="1"/>
    <col min="8452" max="8452" width="11.140625" customWidth="1"/>
    <col min="8453" max="8453" width="10.5703125" customWidth="1"/>
    <col min="8454" max="8454" width="12.42578125" bestFit="1" customWidth="1"/>
    <col min="8455" max="8455" width="35.85546875" customWidth="1"/>
    <col min="8705" max="8705" width="38.28515625" customWidth="1"/>
    <col min="8706" max="8706" width="15.7109375" customWidth="1"/>
    <col min="8707" max="8707" width="13.5703125" customWidth="1"/>
    <col min="8708" max="8708" width="11.140625" customWidth="1"/>
    <col min="8709" max="8709" width="10.5703125" customWidth="1"/>
    <col min="8710" max="8710" width="12.42578125" bestFit="1" customWidth="1"/>
    <col min="8711" max="8711" width="35.85546875" customWidth="1"/>
    <col min="8961" max="8961" width="38.28515625" customWidth="1"/>
    <col min="8962" max="8962" width="15.7109375" customWidth="1"/>
    <col min="8963" max="8963" width="13.5703125" customWidth="1"/>
    <col min="8964" max="8964" width="11.140625" customWidth="1"/>
    <col min="8965" max="8965" width="10.5703125" customWidth="1"/>
    <col min="8966" max="8966" width="12.42578125" bestFit="1" customWidth="1"/>
    <col min="8967" max="8967" width="35.85546875" customWidth="1"/>
    <col min="9217" max="9217" width="38.28515625" customWidth="1"/>
    <col min="9218" max="9218" width="15.7109375" customWidth="1"/>
    <col min="9219" max="9219" width="13.5703125" customWidth="1"/>
    <col min="9220" max="9220" width="11.140625" customWidth="1"/>
    <col min="9221" max="9221" width="10.5703125" customWidth="1"/>
    <col min="9222" max="9222" width="12.42578125" bestFit="1" customWidth="1"/>
    <col min="9223" max="9223" width="35.85546875" customWidth="1"/>
    <col min="9473" max="9473" width="38.28515625" customWidth="1"/>
    <col min="9474" max="9474" width="15.7109375" customWidth="1"/>
    <col min="9475" max="9475" width="13.5703125" customWidth="1"/>
    <col min="9476" max="9476" width="11.140625" customWidth="1"/>
    <col min="9477" max="9477" width="10.5703125" customWidth="1"/>
    <col min="9478" max="9478" width="12.42578125" bestFit="1" customWidth="1"/>
    <col min="9479" max="9479" width="35.85546875" customWidth="1"/>
    <col min="9729" max="9729" width="38.28515625" customWidth="1"/>
    <col min="9730" max="9730" width="15.7109375" customWidth="1"/>
    <col min="9731" max="9731" width="13.5703125" customWidth="1"/>
    <col min="9732" max="9732" width="11.140625" customWidth="1"/>
    <col min="9733" max="9733" width="10.5703125" customWidth="1"/>
    <col min="9734" max="9734" width="12.42578125" bestFit="1" customWidth="1"/>
    <col min="9735" max="9735" width="35.85546875" customWidth="1"/>
    <col min="9985" max="9985" width="38.28515625" customWidth="1"/>
    <col min="9986" max="9986" width="15.7109375" customWidth="1"/>
    <col min="9987" max="9987" width="13.5703125" customWidth="1"/>
    <col min="9988" max="9988" width="11.140625" customWidth="1"/>
    <col min="9989" max="9989" width="10.5703125" customWidth="1"/>
    <col min="9990" max="9990" width="12.42578125" bestFit="1" customWidth="1"/>
    <col min="9991" max="9991" width="35.85546875" customWidth="1"/>
    <col min="10241" max="10241" width="38.28515625" customWidth="1"/>
    <col min="10242" max="10242" width="15.7109375" customWidth="1"/>
    <col min="10243" max="10243" width="13.5703125" customWidth="1"/>
    <col min="10244" max="10244" width="11.140625" customWidth="1"/>
    <col min="10245" max="10245" width="10.5703125" customWidth="1"/>
    <col min="10246" max="10246" width="12.42578125" bestFit="1" customWidth="1"/>
    <col min="10247" max="10247" width="35.85546875" customWidth="1"/>
    <col min="10497" max="10497" width="38.28515625" customWidth="1"/>
    <col min="10498" max="10498" width="15.7109375" customWidth="1"/>
    <col min="10499" max="10499" width="13.5703125" customWidth="1"/>
    <col min="10500" max="10500" width="11.140625" customWidth="1"/>
    <col min="10501" max="10501" width="10.5703125" customWidth="1"/>
    <col min="10502" max="10502" width="12.42578125" bestFit="1" customWidth="1"/>
    <col min="10503" max="10503" width="35.85546875" customWidth="1"/>
    <col min="10753" max="10753" width="38.28515625" customWidth="1"/>
    <col min="10754" max="10754" width="15.7109375" customWidth="1"/>
    <col min="10755" max="10755" width="13.5703125" customWidth="1"/>
    <col min="10756" max="10756" width="11.140625" customWidth="1"/>
    <col min="10757" max="10757" width="10.5703125" customWidth="1"/>
    <col min="10758" max="10758" width="12.42578125" bestFit="1" customWidth="1"/>
    <col min="10759" max="10759" width="35.85546875" customWidth="1"/>
    <col min="11009" max="11009" width="38.28515625" customWidth="1"/>
    <col min="11010" max="11010" width="15.7109375" customWidth="1"/>
    <col min="11011" max="11011" width="13.5703125" customWidth="1"/>
    <col min="11012" max="11012" width="11.140625" customWidth="1"/>
    <col min="11013" max="11013" width="10.5703125" customWidth="1"/>
    <col min="11014" max="11014" width="12.42578125" bestFit="1" customWidth="1"/>
    <col min="11015" max="11015" width="35.85546875" customWidth="1"/>
    <col min="11265" max="11265" width="38.28515625" customWidth="1"/>
    <col min="11266" max="11266" width="15.7109375" customWidth="1"/>
    <col min="11267" max="11267" width="13.5703125" customWidth="1"/>
    <col min="11268" max="11268" width="11.140625" customWidth="1"/>
    <col min="11269" max="11269" width="10.5703125" customWidth="1"/>
    <col min="11270" max="11270" width="12.42578125" bestFit="1" customWidth="1"/>
    <col min="11271" max="11271" width="35.85546875" customWidth="1"/>
    <col min="11521" max="11521" width="38.28515625" customWidth="1"/>
    <col min="11522" max="11522" width="15.7109375" customWidth="1"/>
    <col min="11523" max="11523" width="13.5703125" customWidth="1"/>
    <col min="11524" max="11524" width="11.140625" customWidth="1"/>
    <col min="11525" max="11525" width="10.5703125" customWidth="1"/>
    <col min="11526" max="11526" width="12.42578125" bestFit="1" customWidth="1"/>
    <col min="11527" max="11527" width="35.85546875" customWidth="1"/>
    <col min="11777" max="11777" width="38.28515625" customWidth="1"/>
    <col min="11778" max="11778" width="15.7109375" customWidth="1"/>
    <col min="11779" max="11779" width="13.5703125" customWidth="1"/>
    <col min="11780" max="11780" width="11.140625" customWidth="1"/>
    <col min="11781" max="11781" width="10.5703125" customWidth="1"/>
    <col min="11782" max="11782" width="12.42578125" bestFit="1" customWidth="1"/>
    <col min="11783" max="11783" width="35.85546875" customWidth="1"/>
    <col min="12033" max="12033" width="38.28515625" customWidth="1"/>
    <col min="12034" max="12034" width="15.7109375" customWidth="1"/>
    <col min="12035" max="12035" width="13.5703125" customWidth="1"/>
    <col min="12036" max="12036" width="11.140625" customWidth="1"/>
    <col min="12037" max="12037" width="10.5703125" customWidth="1"/>
    <col min="12038" max="12038" width="12.42578125" bestFit="1" customWidth="1"/>
    <col min="12039" max="12039" width="35.85546875" customWidth="1"/>
    <col min="12289" max="12289" width="38.28515625" customWidth="1"/>
    <col min="12290" max="12290" width="15.7109375" customWidth="1"/>
    <col min="12291" max="12291" width="13.5703125" customWidth="1"/>
    <col min="12292" max="12292" width="11.140625" customWidth="1"/>
    <col min="12293" max="12293" width="10.5703125" customWidth="1"/>
    <col min="12294" max="12294" width="12.42578125" bestFit="1" customWidth="1"/>
    <col min="12295" max="12295" width="35.85546875" customWidth="1"/>
    <col min="12545" max="12545" width="38.28515625" customWidth="1"/>
    <col min="12546" max="12546" width="15.7109375" customWidth="1"/>
    <col min="12547" max="12547" width="13.5703125" customWidth="1"/>
    <col min="12548" max="12548" width="11.140625" customWidth="1"/>
    <col min="12549" max="12549" width="10.5703125" customWidth="1"/>
    <col min="12550" max="12550" width="12.42578125" bestFit="1" customWidth="1"/>
    <col min="12551" max="12551" width="35.85546875" customWidth="1"/>
    <col min="12801" max="12801" width="38.28515625" customWidth="1"/>
    <col min="12802" max="12802" width="15.7109375" customWidth="1"/>
    <col min="12803" max="12803" width="13.5703125" customWidth="1"/>
    <col min="12804" max="12804" width="11.140625" customWidth="1"/>
    <col min="12805" max="12805" width="10.5703125" customWidth="1"/>
    <col min="12806" max="12806" width="12.42578125" bestFit="1" customWidth="1"/>
    <col min="12807" max="12807" width="35.85546875" customWidth="1"/>
    <col min="13057" max="13057" width="38.28515625" customWidth="1"/>
    <col min="13058" max="13058" width="15.7109375" customWidth="1"/>
    <col min="13059" max="13059" width="13.5703125" customWidth="1"/>
    <col min="13060" max="13060" width="11.140625" customWidth="1"/>
    <col min="13061" max="13061" width="10.5703125" customWidth="1"/>
    <col min="13062" max="13062" width="12.42578125" bestFit="1" customWidth="1"/>
    <col min="13063" max="13063" width="35.85546875" customWidth="1"/>
    <col min="13313" max="13313" width="38.28515625" customWidth="1"/>
    <col min="13314" max="13314" width="15.7109375" customWidth="1"/>
    <col min="13315" max="13315" width="13.5703125" customWidth="1"/>
    <col min="13316" max="13316" width="11.140625" customWidth="1"/>
    <col min="13317" max="13317" width="10.5703125" customWidth="1"/>
    <col min="13318" max="13318" width="12.42578125" bestFit="1" customWidth="1"/>
    <col min="13319" max="13319" width="35.85546875" customWidth="1"/>
    <col min="13569" max="13569" width="38.28515625" customWidth="1"/>
    <col min="13570" max="13570" width="15.7109375" customWidth="1"/>
    <col min="13571" max="13571" width="13.5703125" customWidth="1"/>
    <col min="13572" max="13572" width="11.140625" customWidth="1"/>
    <col min="13573" max="13573" width="10.5703125" customWidth="1"/>
    <col min="13574" max="13574" width="12.42578125" bestFit="1" customWidth="1"/>
    <col min="13575" max="13575" width="35.85546875" customWidth="1"/>
    <col min="13825" max="13825" width="38.28515625" customWidth="1"/>
    <col min="13826" max="13826" width="15.7109375" customWidth="1"/>
    <col min="13827" max="13827" width="13.5703125" customWidth="1"/>
    <col min="13828" max="13828" width="11.140625" customWidth="1"/>
    <col min="13829" max="13829" width="10.5703125" customWidth="1"/>
    <col min="13830" max="13830" width="12.42578125" bestFit="1" customWidth="1"/>
    <col min="13831" max="13831" width="35.85546875" customWidth="1"/>
    <col min="14081" max="14081" width="38.28515625" customWidth="1"/>
    <col min="14082" max="14082" width="15.7109375" customWidth="1"/>
    <col min="14083" max="14083" width="13.5703125" customWidth="1"/>
    <col min="14084" max="14084" width="11.140625" customWidth="1"/>
    <col min="14085" max="14085" width="10.5703125" customWidth="1"/>
    <col min="14086" max="14086" width="12.42578125" bestFit="1" customWidth="1"/>
    <col min="14087" max="14087" width="35.85546875" customWidth="1"/>
    <col min="14337" max="14337" width="38.28515625" customWidth="1"/>
    <col min="14338" max="14338" width="15.7109375" customWidth="1"/>
    <col min="14339" max="14339" width="13.5703125" customWidth="1"/>
    <col min="14340" max="14340" width="11.140625" customWidth="1"/>
    <col min="14341" max="14341" width="10.5703125" customWidth="1"/>
    <col min="14342" max="14342" width="12.42578125" bestFit="1" customWidth="1"/>
    <col min="14343" max="14343" width="35.85546875" customWidth="1"/>
    <col min="14593" max="14593" width="38.28515625" customWidth="1"/>
    <col min="14594" max="14594" width="15.7109375" customWidth="1"/>
    <col min="14595" max="14595" width="13.5703125" customWidth="1"/>
    <col min="14596" max="14596" width="11.140625" customWidth="1"/>
    <col min="14597" max="14597" width="10.5703125" customWidth="1"/>
    <col min="14598" max="14598" width="12.42578125" bestFit="1" customWidth="1"/>
    <col min="14599" max="14599" width="35.85546875" customWidth="1"/>
    <col min="14849" max="14849" width="38.28515625" customWidth="1"/>
    <col min="14850" max="14850" width="15.7109375" customWidth="1"/>
    <col min="14851" max="14851" width="13.5703125" customWidth="1"/>
    <col min="14852" max="14852" width="11.140625" customWidth="1"/>
    <col min="14853" max="14853" width="10.5703125" customWidth="1"/>
    <col min="14854" max="14854" width="12.42578125" bestFit="1" customWidth="1"/>
    <col min="14855" max="14855" width="35.85546875" customWidth="1"/>
    <col min="15105" max="15105" width="38.28515625" customWidth="1"/>
    <col min="15106" max="15106" width="15.7109375" customWidth="1"/>
    <col min="15107" max="15107" width="13.5703125" customWidth="1"/>
    <col min="15108" max="15108" width="11.140625" customWidth="1"/>
    <col min="15109" max="15109" width="10.5703125" customWidth="1"/>
    <col min="15110" max="15110" width="12.42578125" bestFit="1" customWidth="1"/>
    <col min="15111" max="15111" width="35.85546875" customWidth="1"/>
    <col min="15361" max="15361" width="38.28515625" customWidth="1"/>
    <col min="15362" max="15362" width="15.7109375" customWidth="1"/>
    <col min="15363" max="15363" width="13.5703125" customWidth="1"/>
    <col min="15364" max="15364" width="11.140625" customWidth="1"/>
    <col min="15365" max="15365" width="10.5703125" customWidth="1"/>
    <col min="15366" max="15366" width="12.42578125" bestFit="1" customWidth="1"/>
    <col min="15367" max="15367" width="35.85546875" customWidth="1"/>
    <col min="15617" max="15617" width="38.28515625" customWidth="1"/>
    <col min="15618" max="15618" width="15.7109375" customWidth="1"/>
    <col min="15619" max="15619" width="13.5703125" customWidth="1"/>
    <col min="15620" max="15620" width="11.140625" customWidth="1"/>
    <col min="15621" max="15621" width="10.5703125" customWidth="1"/>
    <col min="15622" max="15622" width="12.42578125" bestFit="1" customWidth="1"/>
    <col min="15623" max="15623" width="35.85546875" customWidth="1"/>
    <col min="15873" max="15873" width="38.28515625" customWidth="1"/>
    <col min="15874" max="15874" width="15.7109375" customWidth="1"/>
    <col min="15875" max="15875" width="13.5703125" customWidth="1"/>
    <col min="15876" max="15876" width="11.140625" customWidth="1"/>
    <col min="15877" max="15877" width="10.5703125" customWidth="1"/>
    <col min="15878" max="15878" width="12.42578125" bestFit="1" customWidth="1"/>
    <col min="15879" max="15879" width="35.85546875" customWidth="1"/>
    <col min="16129" max="16129" width="38.28515625" customWidth="1"/>
    <col min="16130" max="16130" width="15.7109375" customWidth="1"/>
    <col min="16131" max="16131" width="13.5703125" customWidth="1"/>
    <col min="16132" max="16132" width="11.140625" customWidth="1"/>
    <col min="16133" max="16133" width="10.5703125" customWidth="1"/>
    <col min="16134" max="16134" width="12.42578125" bestFit="1" customWidth="1"/>
    <col min="16135" max="16135" width="35.85546875" customWidth="1"/>
  </cols>
  <sheetData>
    <row r="1" spans="1:7" ht="15">
      <c r="A1" s="394" t="s">
        <v>265</v>
      </c>
      <c r="B1" s="394"/>
      <c r="C1" s="394"/>
      <c r="D1" s="394"/>
      <c r="E1" s="394"/>
      <c r="F1" s="394"/>
      <c r="G1" s="394"/>
    </row>
    <row r="2" spans="1:7" ht="15">
      <c r="A2" s="394" t="s">
        <v>266</v>
      </c>
      <c r="B2" s="394"/>
      <c r="C2" s="394"/>
      <c r="D2" s="394"/>
      <c r="E2" s="394"/>
      <c r="F2" s="394"/>
      <c r="G2" s="394"/>
    </row>
    <row r="3" spans="1:7" ht="14.25">
      <c r="A3" s="413"/>
      <c r="B3" s="413"/>
      <c r="C3" s="413"/>
      <c r="D3" s="413"/>
      <c r="E3" s="413"/>
      <c r="F3" s="413"/>
      <c r="G3" s="413"/>
    </row>
    <row r="4" spans="1:7" s="23" customFormat="1" ht="27.75" customHeight="1">
      <c r="A4" s="414" t="s">
        <v>426</v>
      </c>
      <c r="B4" s="415"/>
      <c r="C4" s="415"/>
      <c r="D4" s="415"/>
      <c r="E4" s="415"/>
      <c r="F4" s="415"/>
      <c r="G4" s="415"/>
    </row>
    <row r="5" spans="1:7" s="23" customFormat="1" ht="12.75" customHeight="1">
      <c r="A5" s="416" t="s">
        <v>268</v>
      </c>
      <c r="B5" s="417"/>
      <c r="C5" s="417"/>
      <c r="D5" s="417"/>
      <c r="E5" s="417"/>
      <c r="F5" s="417"/>
      <c r="G5" s="416"/>
    </row>
    <row r="6" spans="1:7" s="2" customFormat="1" ht="36.75" customHeight="1">
      <c r="A6" s="397" t="s">
        <v>212</v>
      </c>
      <c r="B6" s="407" t="s">
        <v>213</v>
      </c>
      <c r="C6" s="408" t="s">
        <v>269</v>
      </c>
      <c r="D6" s="408" t="s">
        <v>270</v>
      </c>
      <c r="E6" s="409"/>
      <c r="F6" s="410"/>
      <c r="G6" s="411"/>
    </row>
    <row r="7" spans="1:7" s="2" customFormat="1" ht="36.75" customHeight="1">
      <c r="A7" s="398"/>
      <c r="B7" s="407"/>
      <c r="C7" s="408"/>
      <c r="D7" s="4" t="s">
        <v>216</v>
      </c>
      <c r="E7" s="4" t="s">
        <v>217</v>
      </c>
      <c r="F7" s="5" t="s">
        <v>271</v>
      </c>
      <c r="G7" s="412"/>
    </row>
    <row r="8" spans="1:7" s="25" customFormat="1" ht="24">
      <c r="A8" s="6" t="s">
        <v>219</v>
      </c>
      <c r="B8" s="24">
        <v>86</v>
      </c>
      <c r="C8" s="8">
        <v>73333296</v>
      </c>
      <c r="D8" s="8">
        <v>65350614</v>
      </c>
      <c r="E8" s="8">
        <v>6156730</v>
      </c>
      <c r="F8" s="8">
        <v>1825952</v>
      </c>
      <c r="G8" s="6" t="s">
        <v>220</v>
      </c>
    </row>
    <row r="9" spans="1:7" s="28" customFormat="1" ht="15" customHeight="1">
      <c r="A9" s="10" t="s">
        <v>221</v>
      </c>
      <c r="B9" s="26"/>
      <c r="C9" s="27" t="s">
        <v>222</v>
      </c>
      <c r="D9" s="27" t="s">
        <v>222</v>
      </c>
      <c r="E9" s="27" t="s">
        <v>222</v>
      </c>
      <c r="F9" s="27" t="s">
        <v>222</v>
      </c>
      <c r="G9" s="10" t="s">
        <v>223</v>
      </c>
    </row>
    <row r="10" spans="1:7" s="29" customFormat="1" ht="13.5" customHeight="1">
      <c r="A10" s="13" t="s">
        <v>224</v>
      </c>
      <c r="B10" s="26" t="s">
        <v>225</v>
      </c>
      <c r="C10" s="11">
        <v>66289068</v>
      </c>
      <c r="D10" s="11">
        <v>59801618</v>
      </c>
      <c r="E10" s="11">
        <v>5156060</v>
      </c>
      <c r="F10" s="11">
        <v>1331390</v>
      </c>
      <c r="G10" s="13" t="s">
        <v>226</v>
      </c>
    </row>
    <row r="11" spans="1:7" s="29" customFormat="1" ht="24">
      <c r="A11" s="13" t="s">
        <v>227</v>
      </c>
      <c r="B11" s="26" t="s">
        <v>228</v>
      </c>
      <c r="C11" s="11">
        <v>3194283</v>
      </c>
      <c r="D11" s="11">
        <v>2798494</v>
      </c>
      <c r="E11" s="11">
        <v>348293</v>
      </c>
      <c r="F11" s="11">
        <v>47496</v>
      </c>
      <c r="G11" s="13" t="s">
        <v>229</v>
      </c>
    </row>
    <row r="12" spans="1:7" s="29" customFormat="1" ht="24">
      <c r="A12" s="13" t="s">
        <v>230</v>
      </c>
      <c r="B12" s="26" t="s">
        <v>231</v>
      </c>
      <c r="C12" s="11">
        <v>1370938</v>
      </c>
      <c r="D12" s="11">
        <v>1206159</v>
      </c>
      <c r="E12" s="11">
        <v>95342</v>
      </c>
      <c r="F12" s="11">
        <v>69437</v>
      </c>
      <c r="G12" s="13" t="s">
        <v>232</v>
      </c>
    </row>
    <row r="13" spans="1:7" s="29" customFormat="1" ht="14.25" customHeight="1">
      <c r="A13" s="13" t="s">
        <v>233</v>
      </c>
      <c r="B13" s="26" t="s">
        <v>234</v>
      </c>
      <c r="C13" s="11">
        <v>247420</v>
      </c>
      <c r="D13" s="11">
        <v>142608</v>
      </c>
      <c r="E13" s="11">
        <v>60033</v>
      </c>
      <c r="F13" s="11">
        <v>44779</v>
      </c>
      <c r="G13" s="13" t="s">
        <v>235</v>
      </c>
    </row>
    <row r="14" spans="1:7" s="29" customFormat="1" ht="24">
      <c r="A14" s="13" t="s">
        <v>236</v>
      </c>
      <c r="B14" s="26" t="s">
        <v>237</v>
      </c>
      <c r="C14" s="11">
        <v>2231587</v>
      </c>
      <c r="D14" s="11">
        <v>1401735</v>
      </c>
      <c r="E14" s="11">
        <v>497002</v>
      </c>
      <c r="F14" s="11">
        <v>332850</v>
      </c>
      <c r="G14" s="13" t="s">
        <v>238</v>
      </c>
    </row>
    <row r="15" spans="1:7" s="25" customFormat="1" ht="36">
      <c r="A15" s="6" t="s">
        <v>239</v>
      </c>
      <c r="B15" s="24">
        <v>87</v>
      </c>
      <c r="C15" s="8">
        <v>364780</v>
      </c>
      <c r="D15" s="8">
        <v>273651</v>
      </c>
      <c r="E15" s="8">
        <v>81631</v>
      </c>
      <c r="F15" s="8">
        <v>9498</v>
      </c>
      <c r="G15" s="6" t="s">
        <v>240</v>
      </c>
    </row>
    <row r="16" spans="1:7" s="28" customFormat="1" ht="15" customHeight="1">
      <c r="A16" s="10" t="s">
        <v>221</v>
      </c>
      <c r="B16" s="26"/>
      <c r="C16" s="27" t="s">
        <v>222</v>
      </c>
      <c r="D16" s="27" t="s">
        <v>222</v>
      </c>
      <c r="E16" s="27" t="s">
        <v>222</v>
      </c>
      <c r="F16" s="27" t="s">
        <v>222</v>
      </c>
      <c r="G16" s="10" t="s">
        <v>223</v>
      </c>
    </row>
    <row r="17" spans="1:7" s="29" customFormat="1" ht="24">
      <c r="A17" s="13" t="s">
        <v>241</v>
      </c>
      <c r="B17" s="26" t="s">
        <v>242</v>
      </c>
      <c r="C17" s="11">
        <v>128601</v>
      </c>
      <c r="D17" s="11">
        <v>128601</v>
      </c>
      <c r="E17" s="11"/>
      <c r="F17" s="11"/>
      <c r="G17" s="13" t="s">
        <v>243</v>
      </c>
    </row>
    <row r="18" spans="1:7" s="29" customFormat="1" ht="60">
      <c r="A18" s="13" t="s">
        <v>244</v>
      </c>
      <c r="B18" s="26" t="s">
        <v>245</v>
      </c>
      <c r="C18" s="11">
        <v>113531</v>
      </c>
      <c r="D18" s="11">
        <v>113531</v>
      </c>
      <c r="E18" s="11"/>
      <c r="F18" s="11"/>
      <c r="G18" s="13" t="s">
        <v>247</v>
      </c>
    </row>
    <row r="19" spans="1:7" s="29" customFormat="1" ht="24">
      <c r="A19" s="13" t="s">
        <v>248</v>
      </c>
      <c r="B19" s="26" t="s">
        <v>249</v>
      </c>
      <c r="C19" s="11">
        <v>7879</v>
      </c>
      <c r="D19" s="11">
        <v>5670</v>
      </c>
      <c r="E19" s="11">
        <v>2209</v>
      </c>
      <c r="F19" s="11" t="s">
        <v>246</v>
      </c>
      <c r="G19" s="13" t="s">
        <v>250</v>
      </c>
    </row>
    <row r="20" spans="1:7" s="29" customFormat="1" ht="24">
      <c r="A20" s="13" t="s">
        <v>251</v>
      </c>
      <c r="B20" s="26" t="s">
        <v>252</v>
      </c>
      <c r="C20" s="11">
        <v>114769</v>
      </c>
      <c r="D20" s="11">
        <v>25849</v>
      </c>
      <c r="E20" s="11">
        <v>79422</v>
      </c>
      <c r="F20" s="11">
        <v>9498</v>
      </c>
      <c r="G20" s="13" t="s">
        <v>253</v>
      </c>
    </row>
    <row r="21" spans="1:7" s="25" customFormat="1" ht="36">
      <c r="A21" s="6" t="s">
        <v>254</v>
      </c>
      <c r="B21" s="24">
        <v>88</v>
      </c>
      <c r="C21" s="8">
        <v>24</v>
      </c>
      <c r="D21" s="8" t="s">
        <v>246</v>
      </c>
      <c r="E21" s="8">
        <v>24</v>
      </c>
      <c r="F21" s="8" t="s">
        <v>246</v>
      </c>
      <c r="G21" s="6" t="s">
        <v>255</v>
      </c>
    </row>
    <row r="22" spans="1:7" s="28" customFormat="1" ht="15.75" customHeight="1">
      <c r="A22" s="10" t="s">
        <v>221</v>
      </c>
      <c r="B22" s="26"/>
      <c r="C22" s="27" t="s">
        <v>222</v>
      </c>
      <c r="D22" s="27" t="s">
        <v>222</v>
      </c>
      <c r="E22" s="27" t="s">
        <v>222</v>
      </c>
      <c r="F22" s="27" t="s">
        <v>222</v>
      </c>
      <c r="G22" s="10" t="s">
        <v>223</v>
      </c>
    </row>
    <row r="23" spans="1:7" s="29" customFormat="1" ht="36">
      <c r="A23" s="13" t="s">
        <v>256</v>
      </c>
      <c r="B23" s="26" t="s">
        <v>257</v>
      </c>
      <c r="C23" s="11" t="s">
        <v>246</v>
      </c>
      <c r="D23" s="11" t="s">
        <v>246</v>
      </c>
      <c r="E23" s="11" t="s">
        <v>246</v>
      </c>
      <c r="F23" s="11" t="s">
        <v>246</v>
      </c>
      <c r="G23" s="13" t="s">
        <v>258</v>
      </c>
    </row>
    <row r="24" spans="1:7" s="29" customFormat="1" ht="24">
      <c r="A24" s="13" t="s">
        <v>259</v>
      </c>
      <c r="B24" s="26" t="s">
        <v>260</v>
      </c>
      <c r="C24" s="11" t="s">
        <v>246</v>
      </c>
      <c r="D24" s="11" t="s">
        <v>246</v>
      </c>
      <c r="E24" s="11" t="s">
        <v>246</v>
      </c>
      <c r="F24" s="11" t="s">
        <v>246</v>
      </c>
      <c r="G24" s="13" t="s">
        <v>261</v>
      </c>
    </row>
    <row r="25" spans="1:7" s="29" customFormat="1" ht="36">
      <c r="A25" s="30" t="s">
        <v>262</v>
      </c>
      <c r="B25" s="31" t="s">
        <v>263</v>
      </c>
      <c r="C25" s="19">
        <v>24</v>
      </c>
      <c r="D25" s="19" t="s">
        <v>246</v>
      </c>
      <c r="E25" s="19">
        <v>24</v>
      </c>
      <c r="F25" s="19" t="s">
        <v>246</v>
      </c>
      <c r="G25" s="30" t="s">
        <v>264</v>
      </c>
    </row>
    <row r="26" spans="1:7">
      <c r="C26" s="21"/>
      <c r="D26" s="21"/>
      <c r="E26" s="21"/>
      <c r="F26" s="21"/>
    </row>
  </sheetData>
  <mergeCells count="10">
    <mergeCell ref="A1:G1"/>
    <mergeCell ref="A2:G2"/>
    <mergeCell ref="A3:G3"/>
    <mergeCell ref="A4:G4"/>
    <mergeCell ref="A5:G5"/>
    <mergeCell ref="A6:A7"/>
    <mergeCell ref="B6:B7"/>
    <mergeCell ref="C6:C7"/>
    <mergeCell ref="D6:F6"/>
    <mergeCell ref="G6:G7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9" orientation="landscape" useFirstPageNumber="1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0" workbookViewId="0">
      <selection sqref="A1:G1"/>
    </sheetView>
  </sheetViews>
  <sheetFormatPr defaultRowHeight="12.75"/>
  <cols>
    <col min="1" max="1" width="37.28515625" customWidth="1"/>
    <col min="2" max="2" width="16.28515625" customWidth="1"/>
    <col min="3" max="3" width="13.5703125" customWidth="1"/>
    <col min="4" max="4" width="10.5703125" customWidth="1"/>
    <col min="5" max="5" width="10.140625" customWidth="1"/>
    <col min="6" max="6" width="12.42578125" bestFit="1" customWidth="1"/>
    <col min="7" max="7" width="35.85546875" customWidth="1"/>
    <col min="257" max="257" width="37.28515625" customWidth="1"/>
    <col min="258" max="258" width="16.28515625" customWidth="1"/>
    <col min="259" max="259" width="13.5703125" customWidth="1"/>
    <col min="260" max="260" width="10.5703125" customWidth="1"/>
    <col min="261" max="261" width="10.140625" customWidth="1"/>
    <col min="262" max="262" width="12.42578125" bestFit="1" customWidth="1"/>
    <col min="263" max="263" width="35.85546875" customWidth="1"/>
    <col min="513" max="513" width="37.28515625" customWidth="1"/>
    <col min="514" max="514" width="16.28515625" customWidth="1"/>
    <col min="515" max="515" width="13.5703125" customWidth="1"/>
    <col min="516" max="516" width="10.5703125" customWidth="1"/>
    <col min="517" max="517" width="10.140625" customWidth="1"/>
    <col min="518" max="518" width="12.42578125" bestFit="1" customWidth="1"/>
    <col min="519" max="519" width="35.85546875" customWidth="1"/>
    <col min="769" max="769" width="37.28515625" customWidth="1"/>
    <col min="770" max="770" width="16.28515625" customWidth="1"/>
    <col min="771" max="771" width="13.5703125" customWidth="1"/>
    <col min="772" max="772" width="10.5703125" customWidth="1"/>
    <col min="773" max="773" width="10.140625" customWidth="1"/>
    <col min="774" max="774" width="12.42578125" bestFit="1" customWidth="1"/>
    <col min="775" max="775" width="35.85546875" customWidth="1"/>
    <col min="1025" max="1025" width="37.28515625" customWidth="1"/>
    <col min="1026" max="1026" width="16.28515625" customWidth="1"/>
    <col min="1027" max="1027" width="13.5703125" customWidth="1"/>
    <col min="1028" max="1028" width="10.5703125" customWidth="1"/>
    <col min="1029" max="1029" width="10.140625" customWidth="1"/>
    <col min="1030" max="1030" width="12.42578125" bestFit="1" customWidth="1"/>
    <col min="1031" max="1031" width="35.85546875" customWidth="1"/>
    <col min="1281" max="1281" width="37.28515625" customWidth="1"/>
    <col min="1282" max="1282" width="16.28515625" customWidth="1"/>
    <col min="1283" max="1283" width="13.5703125" customWidth="1"/>
    <col min="1284" max="1284" width="10.5703125" customWidth="1"/>
    <col min="1285" max="1285" width="10.140625" customWidth="1"/>
    <col min="1286" max="1286" width="12.42578125" bestFit="1" customWidth="1"/>
    <col min="1287" max="1287" width="35.85546875" customWidth="1"/>
    <col min="1537" max="1537" width="37.28515625" customWidth="1"/>
    <col min="1538" max="1538" width="16.28515625" customWidth="1"/>
    <col min="1539" max="1539" width="13.5703125" customWidth="1"/>
    <col min="1540" max="1540" width="10.5703125" customWidth="1"/>
    <col min="1541" max="1541" width="10.140625" customWidth="1"/>
    <col min="1542" max="1542" width="12.42578125" bestFit="1" customWidth="1"/>
    <col min="1543" max="1543" width="35.85546875" customWidth="1"/>
    <col min="1793" max="1793" width="37.28515625" customWidth="1"/>
    <col min="1794" max="1794" width="16.28515625" customWidth="1"/>
    <col min="1795" max="1795" width="13.5703125" customWidth="1"/>
    <col min="1796" max="1796" width="10.5703125" customWidth="1"/>
    <col min="1797" max="1797" width="10.140625" customWidth="1"/>
    <col min="1798" max="1798" width="12.42578125" bestFit="1" customWidth="1"/>
    <col min="1799" max="1799" width="35.85546875" customWidth="1"/>
    <col min="2049" max="2049" width="37.28515625" customWidth="1"/>
    <col min="2050" max="2050" width="16.28515625" customWidth="1"/>
    <col min="2051" max="2051" width="13.5703125" customWidth="1"/>
    <col min="2052" max="2052" width="10.5703125" customWidth="1"/>
    <col min="2053" max="2053" width="10.140625" customWidth="1"/>
    <col min="2054" max="2054" width="12.42578125" bestFit="1" customWidth="1"/>
    <col min="2055" max="2055" width="35.85546875" customWidth="1"/>
    <col min="2305" max="2305" width="37.28515625" customWidth="1"/>
    <col min="2306" max="2306" width="16.28515625" customWidth="1"/>
    <col min="2307" max="2307" width="13.5703125" customWidth="1"/>
    <col min="2308" max="2308" width="10.5703125" customWidth="1"/>
    <col min="2309" max="2309" width="10.140625" customWidth="1"/>
    <col min="2310" max="2310" width="12.42578125" bestFit="1" customWidth="1"/>
    <col min="2311" max="2311" width="35.85546875" customWidth="1"/>
    <col min="2561" max="2561" width="37.28515625" customWidth="1"/>
    <col min="2562" max="2562" width="16.28515625" customWidth="1"/>
    <col min="2563" max="2563" width="13.5703125" customWidth="1"/>
    <col min="2564" max="2564" width="10.5703125" customWidth="1"/>
    <col min="2565" max="2565" width="10.140625" customWidth="1"/>
    <col min="2566" max="2566" width="12.42578125" bestFit="1" customWidth="1"/>
    <col min="2567" max="2567" width="35.85546875" customWidth="1"/>
    <col min="2817" max="2817" width="37.28515625" customWidth="1"/>
    <col min="2818" max="2818" width="16.28515625" customWidth="1"/>
    <col min="2819" max="2819" width="13.5703125" customWidth="1"/>
    <col min="2820" max="2820" width="10.5703125" customWidth="1"/>
    <col min="2821" max="2821" width="10.140625" customWidth="1"/>
    <col min="2822" max="2822" width="12.42578125" bestFit="1" customWidth="1"/>
    <col min="2823" max="2823" width="35.85546875" customWidth="1"/>
    <col min="3073" max="3073" width="37.28515625" customWidth="1"/>
    <col min="3074" max="3074" width="16.28515625" customWidth="1"/>
    <col min="3075" max="3075" width="13.5703125" customWidth="1"/>
    <col min="3076" max="3076" width="10.5703125" customWidth="1"/>
    <col min="3077" max="3077" width="10.140625" customWidth="1"/>
    <col min="3078" max="3078" width="12.42578125" bestFit="1" customWidth="1"/>
    <col min="3079" max="3079" width="35.85546875" customWidth="1"/>
    <col min="3329" max="3329" width="37.28515625" customWidth="1"/>
    <col min="3330" max="3330" width="16.28515625" customWidth="1"/>
    <col min="3331" max="3331" width="13.5703125" customWidth="1"/>
    <col min="3332" max="3332" width="10.5703125" customWidth="1"/>
    <col min="3333" max="3333" width="10.140625" customWidth="1"/>
    <col min="3334" max="3334" width="12.42578125" bestFit="1" customWidth="1"/>
    <col min="3335" max="3335" width="35.85546875" customWidth="1"/>
    <col min="3585" max="3585" width="37.28515625" customWidth="1"/>
    <col min="3586" max="3586" width="16.28515625" customWidth="1"/>
    <col min="3587" max="3587" width="13.5703125" customWidth="1"/>
    <col min="3588" max="3588" width="10.5703125" customWidth="1"/>
    <col min="3589" max="3589" width="10.140625" customWidth="1"/>
    <col min="3590" max="3590" width="12.42578125" bestFit="1" customWidth="1"/>
    <col min="3591" max="3591" width="35.85546875" customWidth="1"/>
    <col min="3841" max="3841" width="37.28515625" customWidth="1"/>
    <col min="3842" max="3842" width="16.28515625" customWidth="1"/>
    <col min="3843" max="3843" width="13.5703125" customWidth="1"/>
    <col min="3844" max="3844" width="10.5703125" customWidth="1"/>
    <col min="3845" max="3845" width="10.140625" customWidth="1"/>
    <col min="3846" max="3846" width="12.42578125" bestFit="1" customWidth="1"/>
    <col min="3847" max="3847" width="35.85546875" customWidth="1"/>
    <col min="4097" max="4097" width="37.28515625" customWidth="1"/>
    <col min="4098" max="4098" width="16.28515625" customWidth="1"/>
    <col min="4099" max="4099" width="13.5703125" customWidth="1"/>
    <col min="4100" max="4100" width="10.5703125" customWidth="1"/>
    <col min="4101" max="4101" width="10.140625" customWidth="1"/>
    <col min="4102" max="4102" width="12.42578125" bestFit="1" customWidth="1"/>
    <col min="4103" max="4103" width="35.85546875" customWidth="1"/>
    <col min="4353" max="4353" width="37.28515625" customWidth="1"/>
    <col min="4354" max="4354" width="16.28515625" customWidth="1"/>
    <col min="4355" max="4355" width="13.5703125" customWidth="1"/>
    <col min="4356" max="4356" width="10.5703125" customWidth="1"/>
    <col min="4357" max="4357" width="10.140625" customWidth="1"/>
    <col min="4358" max="4358" width="12.42578125" bestFit="1" customWidth="1"/>
    <col min="4359" max="4359" width="35.85546875" customWidth="1"/>
    <col min="4609" max="4609" width="37.28515625" customWidth="1"/>
    <col min="4610" max="4610" width="16.28515625" customWidth="1"/>
    <col min="4611" max="4611" width="13.5703125" customWidth="1"/>
    <col min="4612" max="4612" width="10.5703125" customWidth="1"/>
    <col min="4613" max="4613" width="10.140625" customWidth="1"/>
    <col min="4614" max="4614" width="12.42578125" bestFit="1" customWidth="1"/>
    <col min="4615" max="4615" width="35.85546875" customWidth="1"/>
    <col min="4865" max="4865" width="37.28515625" customWidth="1"/>
    <col min="4866" max="4866" width="16.28515625" customWidth="1"/>
    <col min="4867" max="4867" width="13.5703125" customWidth="1"/>
    <col min="4868" max="4868" width="10.5703125" customWidth="1"/>
    <col min="4869" max="4869" width="10.140625" customWidth="1"/>
    <col min="4870" max="4870" width="12.42578125" bestFit="1" customWidth="1"/>
    <col min="4871" max="4871" width="35.85546875" customWidth="1"/>
    <col min="5121" max="5121" width="37.28515625" customWidth="1"/>
    <col min="5122" max="5122" width="16.28515625" customWidth="1"/>
    <col min="5123" max="5123" width="13.5703125" customWidth="1"/>
    <col min="5124" max="5124" width="10.5703125" customWidth="1"/>
    <col min="5125" max="5125" width="10.140625" customWidth="1"/>
    <col min="5126" max="5126" width="12.42578125" bestFit="1" customWidth="1"/>
    <col min="5127" max="5127" width="35.85546875" customWidth="1"/>
    <col min="5377" max="5377" width="37.28515625" customWidth="1"/>
    <col min="5378" max="5378" width="16.28515625" customWidth="1"/>
    <col min="5379" max="5379" width="13.5703125" customWidth="1"/>
    <col min="5380" max="5380" width="10.5703125" customWidth="1"/>
    <col min="5381" max="5381" width="10.140625" customWidth="1"/>
    <col min="5382" max="5382" width="12.42578125" bestFit="1" customWidth="1"/>
    <col min="5383" max="5383" width="35.85546875" customWidth="1"/>
    <col min="5633" max="5633" width="37.28515625" customWidth="1"/>
    <col min="5634" max="5634" width="16.28515625" customWidth="1"/>
    <col min="5635" max="5635" width="13.5703125" customWidth="1"/>
    <col min="5636" max="5636" width="10.5703125" customWidth="1"/>
    <col min="5637" max="5637" width="10.140625" customWidth="1"/>
    <col min="5638" max="5638" width="12.42578125" bestFit="1" customWidth="1"/>
    <col min="5639" max="5639" width="35.85546875" customWidth="1"/>
    <col min="5889" max="5889" width="37.28515625" customWidth="1"/>
    <col min="5890" max="5890" width="16.28515625" customWidth="1"/>
    <col min="5891" max="5891" width="13.5703125" customWidth="1"/>
    <col min="5892" max="5892" width="10.5703125" customWidth="1"/>
    <col min="5893" max="5893" width="10.140625" customWidth="1"/>
    <col min="5894" max="5894" width="12.42578125" bestFit="1" customWidth="1"/>
    <col min="5895" max="5895" width="35.85546875" customWidth="1"/>
    <col min="6145" max="6145" width="37.28515625" customWidth="1"/>
    <col min="6146" max="6146" width="16.28515625" customWidth="1"/>
    <col min="6147" max="6147" width="13.5703125" customWidth="1"/>
    <col min="6148" max="6148" width="10.5703125" customWidth="1"/>
    <col min="6149" max="6149" width="10.140625" customWidth="1"/>
    <col min="6150" max="6150" width="12.42578125" bestFit="1" customWidth="1"/>
    <col min="6151" max="6151" width="35.85546875" customWidth="1"/>
    <col min="6401" max="6401" width="37.28515625" customWidth="1"/>
    <col min="6402" max="6402" width="16.28515625" customWidth="1"/>
    <col min="6403" max="6403" width="13.5703125" customWidth="1"/>
    <col min="6404" max="6404" width="10.5703125" customWidth="1"/>
    <col min="6405" max="6405" width="10.140625" customWidth="1"/>
    <col min="6406" max="6406" width="12.42578125" bestFit="1" customWidth="1"/>
    <col min="6407" max="6407" width="35.85546875" customWidth="1"/>
    <col min="6657" max="6657" width="37.28515625" customWidth="1"/>
    <col min="6658" max="6658" width="16.28515625" customWidth="1"/>
    <col min="6659" max="6659" width="13.5703125" customWidth="1"/>
    <col min="6660" max="6660" width="10.5703125" customWidth="1"/>
    <col min="6661" max="6661" width="10.140625" customWidth="1"/>
    <col min="6662" max="6662" width="12.42578125" bestFit="1" customWidth="1"/>
    <col min="6663" max="6663" width="35.85546875" customWidth="1"/>
    <col min="6913" max="6913" width="37.28515625" customWidth="1"/>
    <col min="6914" max="6914" width="16.28515625" customWidth="1"/>
    <col min="6915" max="6915" width="13.5703125" customWidth="1"/>
    <col min="6916" max="6916" width="10.5703125" customWidth="1"/>
    <col min="6917" max="6917" width="10.140625" customWidth="1"/>
    <col min="6918" max="6918" width="12.42578125" bestFit="1" customWidth="1"/>
    <col min="6919" max="6919" width="35.85546875" customWidth="1"/>
    <col min="7169" max="7169" width="37.28515625" customWidth="1"/>
    <col min="7170" max="7170" width="16.28515625" customWidth="1"/>
    <col min="7171" max="7171" width="13.5703125" customWidth="1"/>
    <col min="7172" max="7172" width="10.5703125" customWidth="1"/>
    <col min="7173" max="7173" width="10.140625" customWidth="1"/>
    <col min="7174" max="7174" width="12.42578125" bestFit="1" customWidth="1"/>
    <col min="7175" max="7175" width="35.85546875" customWidth="1"/>
    <col min="7425" max="7425" width="37.28515625" customWidth="1"/>
    <col min="7426" max="7426" width="16.28515625" customWidth="1"/>
    <col min="7427" max="7427" width="13.5703125" customWidth="1"/>
    <col min="7428" max="7428" width="10.5703125" customWidth="1"/>
    <col min="7429" max="7429" width="10.140625" customWidth="1"/>
    <col min="7430" max="7430" width="12.42578125" bestFit="1" customWidth="1"/>
    <col min="7431" max="7431" width="35.85546875" customWidth="1"/>
    <col min="7681" max="7681" width="37.28515625" customWidth="1"/>
    <col min="7682" max="7682" width="16.28515625" customWidth="1"/>
    <col min="7683" max="7683" width="13.5703125" customWidth="1"/>
    <col min="7684" max="7684" width="10.5703125" customWidth="1"/>
    <col min="7685" max="7685" width="10.140625" customWidth="1"/>
    <col min="7686" max="7686" width="12.42578125" bestFit="1" customWidth="1"/>
    <col min="7687" max="7687" width="35.85546875" customWidth="1"/>
    <col min="7937" max="7937" width="37.28515625" customWidth="1"/>
    <col min="7938" max="7938" width="16.28515625" customWidth="1"/>
    <col min="7939" max="7939" width="13.5703125" customWidth="1"/>
    <col min="7940" max="7940" width="10.5703125" customWidth="1"/>
    <col min="7941" max="7941" width="10.140625" customWidth="1"/>
    <col min="7942" max="7942" width="12.42578125" bestFit="1" customWidth="1"/>
    <col min="7943" max="7943" width="35.85546875" customWidth="1"/>
    <col min="8193" max="8193" width="37.28515625" customWidth="1"/>
    <col min="8194" max="8194" width="16.28515625" customWidth="1"/>
    <col min="8195" max="8195" width="13.5703125" customWidth="1"/>
    <col min="8196" max="8196" width="10.5703125" customWidth="1"/>
    <col min="8197" max="8197" width="10.140625" customWidth="1"/>
    <col min="8198" max="8198" width="12.42578125" bestFit="1" customWidth="1"/>
    <col min="8199" max="8199" width="35.85546875" customWidth="1"/>
    <col min="8449" max="8449" width="37.28515625" customWidth="1"/>
    <col min="8450" max="8450" width="16.28515625" customWidth="1"/>
    <col min="8451" max="8451" width="13.5703125" customWidth="1"/>
    <col min="8452" max="8452" width="10.5703125" customWidth="1"/>
    <col min="8453" max="8453" width="10.140625" customWidth="1"/>
    <col min="8454" max="8454" width="12.42578125" bestFit="1" customWidth="1"/>
    <col min="8455" max="8455" width="35.85546875" customWidth="1"/>
    <col min="8705" max="8705" width="37.28515625" customWidth="1"/>
    <col min="8706" max="8706" width="16.28515625" customWidth="1"/>
    <col min="8707" max="8707" width="13.5703125" customWidth="1"/>
    <col min="8708" max="8708" width="10.5703125" customWidth="1"/>
    <col min="8709" max="8709" width="10.140625" customWidth="1"/>
    <col min="8710" max="8710" width="12.42578125" bestFit="1" customWidth="1"/>
    <col min="8711" max="8711" width="35.85546875" customWidth="1"/>
    <col min="8961" max="8961" width="37.28515625" customWidth="1"/>
    <col min="8962" max="8962" width="16.28515625" customWidth="1"/>
    <col min="8963" max="8963" width="13.5703125" customWidth="1"/>
    <col min="8964" max="8964" width="10.5703125" customWidth="1"/>
    <col min="8965" max="8965" width="10.140625" customWidth="1"/>
    <col min="8966" max="8966" width="12.42578125" bestFit="1" customWidth="1"/>
    <col min="8967" max="8967" width="35.85546875" customWidth="1"/>
    <col min="9217" max="9217" width="37.28515625" customWidth="1"/>
    <col min="9218" max="9218" width="16.28515625" customWidth="1"/>
    <col min="9219" max="9219" width="13.5703125" customWidth="1"/>
    <col min="9220" max="9220" width="10.5703125" customWidth="1"/>
    <col min="9221" max="9221" width="10.140625" customWidth="1"/>
    <col min="9222" max="9222" width="12.42578125" bestFit="1" customWidth="1"/>
    <col min="9223" max="9223" width="35.85546875" customWidth="1"/>
    <col min="9473" max="9473" width="37.28515625" customWidth="1"/>
    <col min="9474" max="9474" width="16.28515625" customWidth="1"/>
    <col min="9475" max="9475" width="13.5703125" customWidth="1"/>
    <col min="9476" max="9476" width="10.5703125" customWidth="1"/>
    <col min="9477" max="9477" width="10.140625" customWidth="1"/>
    <col min="9478" max="9478" width="12.42578125" bestFit="1" customWidth="1"/>
    <col min="9479" max="9479" width="35.85546875" customWidth="1"/>
    <col min="9729" max="9729" width="37.28515625" customWidth="1"/>
    <col min="9730" max="9730" width="16.28515625" customWidth="1"/>
    <col min="9731" max="9731" width="13.5703125" customWidth="1"/>
    <col min="9732" max="9732" width="10.5703125" customWidth="1"/>
    <col min="9733" max="9733" width="10.140625" customWidth="1"/>
    <col min="9734" max="9734" width="12.42578125" bestFit="1" customWidth="1"/>
    <col min="9735" max="9735" width="35.85546875" customWidth="1"/>
    <col min="9985" max="9985" width="37.28515625" customWidth="1"/>
    <col min="9986" max="9986" width="16.28515625" customWidth="1"/>
    <col min="9987" max="9987" width="13.5703125" customWidth="1"/>
    <col min="9988" max="9988" width="10.5703125" customWidth="1"/>
    <col min="9989" max="9989" width="10.140625" customWidth="1"/>
    <col min="9990" max="9990" width="12.42578125" bestFit="1" customWidth="1"/>
    <col min="9991" max="9991" width="35.85546875" customWidth="1"/>
    <col min="10241" max="10241" width="37.28515625" customWidth="1"/>
    <col min="10242" max="10242" width="16.28515625" customWidth="1"/>
    <col min="10243" max="10243" width="13.5703125" customWidth="1"/>
    <col min="10244" max="10244" width="10.5703125" customWidth="1"/>
    <col min="10245" max="10245" width="10.140625" customWidth="1"/>
    <col min="10246" max="10246" width="12.42578125" bestFit="1" customWidth="1"/>
    <col min="10247" max="10247" width="35.85546875" customWidth="1"/>
    <col min="10497" max="10497" width="37.28515625" customWidth="1"/>
    <col min="10498" max="10498" width="16.28515625" customWidth="1"/>
    <col min="10499" max="10499" width="13.5703125" customWidth="1"/>
    <col min="10500" max="10500" width="10.5703125" customWidth="1"/>
    <col min="10501" max="10501" width="10.140625" customWidth="1"/>
    <col min="10502" max="10502" width="12.42578125" bestFit="1" customWidth="1"/>
    <col min="10503" max="10503" width="35.85546875" customWidth="1"/>
    <col min="10753" max="10753" width="37.28515625" customWidth="1"/>
    <col min="10754" max="10754" width="16.28515625" customWidth="1"/>
    <col min="10755" max="10755" width="13.5703125" customWidth="1"/>
    <col min="10756" max="10756" width="10.5703125" customWidth="1"/>
    <col min="10757" max="10757" width="10.140625" customWidth="1"/>
    <col min="10758" max="10758" width="12.42578125" bestFit="1" customWidth="1"/>
    <col min="10759" max="10759" width="35.85546875" customWidth="1"/>
    <col min="11009" max="11009" width="37.28515625" customWidth="1"/>
    <col min="11010" max="11010" width="16.28515625" customWidth="1"/>
    <col min="11011" max="11011" width="13.5703125" customWidth="1"/>
    <col min="11012" max="11012" width="10.5703125" customWidth="1"/>
    <col min="11013" max="11013" width="10.140625" customWidth="1"/>
    <col min="11014" max="11014" width="12.42578125" bestFit="1" customWidth="1"/>
    <col min="11015" max="11015" width="35.85546875" customWidth="1"/>
    <col min="11265" max="11265" width="37.28515625" customWidth="1"/>
    <col min="11266" max="11266" width="16.28515625" customWidth="1"/>
    <col min="11267" max="11267" width="13.5703125" customWidth="1"/>
    <col min="11268" max="11268" width="10.5703125" customWidth="1"/>
    <col min="11269" max="11269" width="10.140625" customWidth="1"/>
    <col min="11270" max="11270" width="12.42578125" bestFit="1" customWidth="1"/>
    <col min="11271" max="11271" width="35.85546875" customWidth="1"/>
    <col min="11521" max="11521" width="37.28515625" customWidth="1"/>
    <col min="11522" max="11522" width="16.28515625" customWidth="1"/>
    <col min="11523" max="11523" width="13.5703125" customWidth="1"/>
    <col min="11524" max="11524" width="10.5703125" customWidth="1"/>
    <col min="11525" max="11525" width="10.140625" customWidth="1"/>
    <col min="11526" max="11526" width="12.42578125" bestFit="1" customWidth="1"/>
    <col min="11527" max="11527" width="35.85546875" customWidth="1"/>
    <col min="11777" max="11777" width="37.28515625" customWidth="1"/>
    <col min="11778" max="11778" width="16.28515625" customWidth="1"/>
    <col min="11779" max="11779" width="13.5703125" customWidth="1"/>
    <col min="11780" max="11780" width="10.5703125" customWidth="1"/>
    <col min="11781" max="11781" width="10.140625" customWidth="1"/>
    <col min="11782" max="11782" width="12.42578125" bestFit="1" customWidth="1"/>
    <col min="11783" max="11783" width="35.85546875" customWidth="1"/>
    <col min="12033" max="12033" width="37.28515625" customWidth="1"/>
    <col min="12034" max="12034" width="16.28515625" customWidth="1"/>
    <col min="12035" max="12035" width="13.5703125" customWidth="1"/>
    <col min="12036" max="12036" width="10.5703125" customWidth="1"/>
    <col min="12037" max="12037" width="10.140625" customWidth="1"/>
    <col min="12038" max="12038" width="12.42578125" bestFit="1" customWidth="1"/>
    <col min="12039" max="12039" width="35.85546875" customWidth="1"/>
    <col min="12289" max="12289" width="37.28515625" customWidth="1"/>
    <col min="12290" max="12290" width="16.28515625" customWidth="1"/>
    <col min="12291" max="12291" width="13.5703125" customWidth="1"/>
    <col min="12292" max="12292" width="10.5703125" customWidth="1"/>
    <col min="12293" max="12293" width="10.140625" customWidth="1"/>
    <col min="12294" max="12294" width="12.42578125" bestFit="1" customWidth="1"/>
    <col min="12295" max="12295" width="35.85546875" customWidth="1"/>
    <col min="12545" max="12545" width="37.28515625" customWidth="1"/>
    <col min="12546" max="12546" width="16.28515625" customWidth="1"/>
    <col min="12547" max="12547" width="13.5703125" customWidth="1"/>
    <col min="12548" max="12548" width="10.5703125" customWidth="1"/>
    <col min="12549" max="12549" width="10.140625" customWidth="1"/>
    <col min="12550" max="12550" width="12.42578125" bestFit="1" customWidth="1"/>
    <col min="12551" max="12551" width="35.85546875" customWidth="1"/>
    <col min="12801" max="12801" width="37.28515625" customWidth="1"/>
    <col min="12802" max="12802" width="16.28515625" customWidth="1"/>
    <col min="12803" max="12803" width="13.5703125" customWidth="1"/>
    <col min="12804" max="12804" width="10.5703125" customWidth="1"/>
    <col min="12805" max="12805" width="10.140625" customWidth="1"/>
    <col min="12806" max="12806" width="12.42578125" bestFit="1" customWidth="1"/>
    <col min="12807" max="12807" width="35.85546875" customWidth="1"/>
    <col min="13057" max="13057" width="37.28515625" customWidth="1"/>
    <col min="13058" max="13058" width="16.28515625" customWidth="1"/>
    <col min="13059" max="13059" width="13.5703125" customWidth="1"/>
    <col min="13060" max="13060" width="10.5703125" customWidth="1"/>
    <col min="13061" max="13061" width="10.140625" customWidth="1"/>
    <col min="13062" max="13062" width="12.42578125" bestFit="1" customWidth="1"/>
    <col min="13063" max="13063" width="35.85546875" customWidth="1"/>
    <col min="13313" max="13313" width="37.28515625" customWidth="1"/>
    <col min="13314" max="13314" width="16.28515625" customWidth="1"/>
    <col min="13315" max="13315" width="13.5703125" customWidth="1"/>
    <col min="13316" max="13316" width="10.5703125" customWidth="1"/>
    <col min="13317" max="13317" width="10.140625" customWidth="1"/>
    <col min="13318" max="13318" width="12.42578125" bestFit="1" customWidth="1"/>
    <col min="13319" max="13319" width="35.85546875" customWidth="1"/>
    <col min="13569" max="13569" width="37.28515625" customWidth="1"/>
    <col min="13570" max="13570" width="16.28515625" customWidth="1"/>
    <col min="13571" max="13571" width="13.5703125" customWidth="1"/>
    <col min="13572" max="13572" width="10.5703125" customWidth="1"/>
    <col min="13573" max="13573" width="10.140625" customWidth="1"/>
    <col min="13574" max="13574" width="12.42578125" bestFit="1" customWidth="1"/>
    <col min="13575" max="13575" width="35.85546875" customWidth="1"/>
    <col min="13825" max="13825" width="37.28515625" customWidth="1"/>
    <col min="13826" max="13826" width="16.28515625" customWidth="1"/>
    <col min="13827" max="13827" width="13.5703125" customWidth="1"/>
    <col min="13828" max="13828" width="10.5703125" customWidth="1"/>
    <col min="13829" max="13829" width="10.140625" customWidth="1"/>
    <col min="13830" max="13830" width="12.42578125" bestFit="1" customWidth="1"/>
    <col min="13831" max="13831" width="35.85546875" customWidth="1"/>
    <col min="14081" max="14081" width="37.28515625" customWidth="1"/>
    <col min="14082" max="14082" width="16.28515625" customWidth="1"/>
    <col min="14083" max="14083" width="13.5703125" customWidth="1"/>
    <col min="14084" max="14084" width="10.5703125" customWidth="1"/>
    <col min="14085" max="14085" width="10.140625" customWidth="1"/>
    <col min="14086" max="14086" width="12.42578125" bestFit="1" customWidth="1"/>
    <col min="14087" max="14087" width="35.85546875" customWidth="1"/>
    <col min="14337" max="14337" width="37.28515625" customWidth="1"/>
    <col min="14338" max="14338" width="16.28515625" customWidth="1"/>
    <col min="14339" max="14339" width="13.5703125" customWidth="1"/>
    <col min="14340" max="14340" width="10.5703125" customWidth="1"/>
    <col min="14341" max="14341" width="10.140625" customWidth="1"/>
    <col min="14342" max="14342" width="12.42578125" bestFit="1" customWidth="1"/>
    <col min="14343" max="14343" width="35.85546875" customWidth="1"/>
    <col min="14593" max="14593" width="37.28515625" customWidth="1"/>
    <col min="14594" max="14594" width="16.28515625" customWidth="1"/>
    <col min="14595" max="14595" width="13.5703125" customWidth="1"/>
    <col min="14596" max="14596" width="10.5703125" customWidth="1"/>
    <col min="14597" max="14597" width="10.140625" customWidth="1"/>
    <col min="14598" max="14598" width="12.42578125" bestFit="1" customWidth="1"/>
    <col min="14599" max="14599" width="35.85546875" customWidth="1"/>
    <col min="14849" max="14849" width="37.28515625" customWidth="1"/>
    <col min="14850" max="14850" width="16.28515625" customWidth="1"/>
    <col min="14851" max="14851" width="13.5703125" customWidth="1"/>
    <col min="14852" max="14852" width="10.5703125" customWidth="1"/>
    <col min="14853" max="14853" width="10.140625" customWidth="1"/>
    <col min="14854" max="14854" width="12.42578125" bestFit="1" customWidth="1"/>
    <col min="14855" max="14855" width="35.85546875" customWidth="1"/>
    <col min="15105" max="15105" width="37.28515625" customWidth="1"/>
    <col min="15106" max="15106" width="16.28515625" customWidth="1"/>
    <col min="15107" max="15107" width="13.5703125" customWidth="1"/>
    <col min="15108" max="15108" width="10.5703125" customWidth="1"/>
    <col min="15109" max="15109" width="10.140625" customWidth="1"/>
    <col min="15110" max="15110" width="12.42578125" bestFit="1" customWidth="1"/>
    <col min="15111" max="15111" width="35.85546875" customWidth="1"/>
    <col min="15361" max="15361" width="37.28515625" customWidth="1"/>
    <col min="15362" max="15362" width="16.28515625" customWidth="1"/>
    <col min="15363" max="15363" width="13.5703125" customWidth="1"/>
    <col min="15364" max="15364" width="10.5703125" customWidth="1"/>
    <col min="15365" max="15365" width="10.140625" customWidth="1"/>
    <col min="15366" max="15366" width="12.42578125" bestFit="1" customWidth="1"/>
    <col min="15367" max="15367" width="35.85546875" customWidth="1"/>
    <col min="15617" max="15617" width="37.28515625" customWidth="1"/>
    <col min="15618" max="15618" width="16.28515625" customWidth="1"/>
    <col min="15619" max="15619" width="13.5703125" customWidth="1"/>
    <col min="15620" max="15620" width="10.5703125" customWidth="1"/>
    <col min="15621" max="15621" width="10.140625" customWidth="1"/>
    <col min="15622" max="15622" width="12.42578125" bestFit="1" customWidth="1"/>
    <col min="15623" max="15623" width="35.85546875" customWidth="1"/>
    <col min="15873" max="15873" width="37.28515625" customWidth="1"/>
    <col min="15874" max="15874" width="16.28515625" customWidth="1"/>
    <col min="15875" max="15875" width="13.5703125" customWidth="1"/>
    <col min="15876" max="15876" width="10.5703125" customWidth="1"/>
    <col min="15877" max="15877" width="10.140625" customWidth="1"/>
    <col min="15878" max="15878" width="12.42578125" bestFit="1" customWidth="1"/>
    <col min="15879" max="15879" width="35.85546875" customWidth="1"/>
    <col min="16129" max="16129" width="37.28515625" customWidth="1"/>
    <col min="16130" max="16130" width="16.28515625" customWidth="1"/>
    <col min="16131" max="16131" width="13.5703125" customWidth="1"/>
    <col min="16132" max="16132" width="10.5703125" customWidth="1"/>
    <col min="16133" max="16133" width="10.140625" customWidth="1"/>
    <col min="16134" max="16134" width="12.42578125" bestFit="1" customWidth="1"/>
    <col min="16135" max="16135" width="35.85546875" customWidth="1"/>
  </cols>
  <sheetData>
    <row r="1" spans="1:7" ht="26.25" customHeight="1">
      <c r="A1" s="414" t="s">
        <v>427</v>
      </c>
      <c r="B1" s="415"/>
      <c r="C1" s="415"/>
      <c r="D1" s="415"/>
      <c r="E1" s="415"/>
      <c r="F1" s="415"/>
      <c r="G1" s="415"/>
    </row>
    <row r="2" spans="1:7">
      <c r="A2" s="418"/>
      <c r="B2" s="418"/>
      <c r="C2" s="418"/>
      <c r="D2" s="418"/>
      <c r="E2" s="418"/>
      <c r="F2" s="418"/>
      <c r="G2" s="418"/>
    </row>
    <row r="3" spans="1:7" s="23" customFormat="1" ht="12.75" customHeight="1">
      <c r="A3" s="416" t="s">
        <v>273</v>
      </c>
      <c r="B3" s="417"/>
      <c r="C3" s="417"/>
      <c r="D3" s="417"/>
      <c r="E3" s="417"/>
      <c r="F3" s="417"/>
      <c r="G3" s="416"/>
    </row>
    <row r="4" spans="1:7" s="2" customFormat="1" ht="36.75" customHeight="1">
      <c r="A4" s="419" t="s">
        <v>212</v>
      </c>
      <c r="B4" s="421" t="s">
        <v>213</v>
      </c>
      <c r="C4" s="422" t="s">
        <v>269</v>
      </c>
      <c r="D4" s="422" t="s">
        <v>215</v>
      </c>
      <c r="E4" s="423"/>
      <c r="F4" s="424"/>
      <c r="G4" s="411"/>
    </row>
    <row r="5" spans="1:7" s="2" customFormat="1" ht="33.75" customHeight="1">
      <c r="A5" s="420"/>
      <c r="B5" s="421"/>
      <c r="C5" s="422"/>
      <c r="D5" s="32" t="s">
        <v>216</v>
      </c>
      <c r="E5" s="32" t="s">
        <v>274</v>
      </c>
      <c r="F5" s="33" t="s">
        <v>271</v>
      </c>
      <c r="G5" s="412"/>
    </row>
    <row r="6" spans="1:7" s="25" customFormat="1" ht="36">
      <c r="A6" s="6" t="s">
        <v>219</v>
      </c>
      <c r="B6" s="24">
        <v>86</v>
      </c>
      <c r="C6" s="8">
        <v>13171069</v>
      </c>
      <c r="D6" s="8">
        <v>9495462</v>
      </c>
      <c r="E6" s="8">
        <v>2420320</v>
      </c>
      <c r="F6" s="8">
        <v>1255287</v>
      </c>
      <c r="G6" s="6" t="s">
        <v>220</v>
      </c>
    </row>
    <row r="7" spans="1:7" s="28" customFormat="1" ht="15" customHeight="1">
      <c r="A7" s="10" t="s">
        <v>221</v>
      </c>
      <c r="B7" s="26"/>
      <c r="C7" s="27" t="s">
        <v>222</v>
      </c>
      <c r="D7" s="27" t="s">
        <v>222</v>
      </c>
      <c r="E7" s="27" t="s">
        <v>222</v>
      </c>
      <c r="F7" s="27" t="s">
        <v>222</v>
      </c>
      <c r="G7" s="10" t="s">
        <v>223</v>
      </c>
    </row>
    <row r="8" spans="1:7" s="29" customFormat="1" ht="15" customHeight="1">
      <c r="A8" s="13" t="s">
        <v>224</v>
      </c>
      <c r="B8" s="26" t="s">
        <v>225</v>
      </c>
      <c r="C8" s="11">
        <v>1588151</v>
      </c>
      <c r="D8" s="11">
        <v>1526185</v>
      </c>
      <c r="E8" s="11">
        <v>18976</v>
      </c>
      <c r="F8" s="11">
        <v>42990</v>
      </c>
      <c r="G8" s="13" t="s">
        <v>226</v>
      </c>
    </row>
    <row r="9" spans="1:7" s="29" customFormat="1" ht="24">
      <c r="A9" s="13" t="s">
        <v>227</v>
      </c>
      <c r="B9" s="26" t="s">
        <v>228</v>
      </c>
      <c r="C9" s="11">
        <v>10352718</v>
      </c>
      <c r="D9" s="11">
        <v>7158962</v>
      </c>
      <c r="E9" s="11">
        <v>2139577</v>
      </c>
      <c r="F9" s="11">
        <v>1054179</v>
      </c>
      <c r="G9" s="13" t="s">
        <v>229</v>
      </c>
    </row>
    <row r="10" spans="1:7" s="29" customFormat="1" ht="24">
      <c r="A10" s="13" t="s">
        <v>230</v>
      </c>
      <c r="B10" s="26" t="s">
        <v>231</v>
      </c>
      <c r="C10" s="11">
        <v>715507</v>
      </c>
      <c r="D10" s="11">
        <v>514461</v>
      </c>
      <c r="E10" s="11">
        <v>126778</v>
      </c>
      <c r="F10" s="11">
        <v>74268</v>
      </c>
      <c r="G10" s="13" t="s">
        <v>232</v>
      </c>
    </row>
    <row r="11" spans="1:7" s="29" customFormat="1" ht="15" customHeight="1">
      <c r="A11" s="13" t="s">
        <v>233</v>
      </c>
      <c r="B11" s="26" t="s">
        <v>234</v>
      </c>
      <c r="C11" s="11">
        <v>124457</v>
      </c>
      <c r="D11" s="11">
        <v>53909</v>
      </c>
      <c r="E11" s="11">
        <v>60319</v>
      </c>
      <c r="F11" s="11">
        <v>10229</v>
      </c>
      <c r="G11" s="13" t="s">
        <v>235</v>
      </c>
    </row>
    <row r="12" spans="1:7" s="29" customFormat="1" ht="24">
      <c r="A12" s="13" t="s">
        <v>236</v>
      </c>
      <c r="B12" s="26" t="s">
        <v>237</v>
      </c>
      <c r="C12" s="11">
        <v>390236</v>
      </c>
      <c r="D12" s="11">
        <v>241945</v>
      </c>
      <c r="E12" s="11">
        <v>74670</v>
      </c>
      <c r="F12" s="11">
        <v>73621</v>
      </c>
      <c r="G12" s="13" t="s">
        <v>238</v>
      </c>
    </row>
    <row r="13" spans="1:7" s="25" customFormat="1" ht="40.5" customHeight="1">
      <c r="A13" s="6" t="s">
        <v>239</v>
      </c>
      <c r="B13" s="24">
        <v>87</v>
      </c>
      <c r="C13" s="11">
        <v>989</v>
      </c>
      <c r="D13" s="11" t="s">
        <v>246</v>
      </c>
      <c r="E13" s="11">
        <v>989</v>
      </c>
      <c r="F13" s="11" t="s">
        <v>246</v>
      </c>
      <c r="G13" s="6" t="s">
        <v>240</v>
      </c>
    </row>
    <row r="14" spans="1:7" s="28" customFormat="1" ht="15" customHeight="1">
      <c r="A14" s="10" t="s">
        <v>221</v>
      </c>
      <c r="B14" s="26"/>
      <c r="C14" s="27" t="s">
        <v>222</v>
      </c>
      <c r="D14" s="27" t="s">
        <v>222</v>
      </c>
      <c r="E14" s="27" t="s">
        <v>222</v>
      </c>
      <c r="F14" s="27" t="s">
        <v>222</v>
      </c>
      <c r="G14" s="10" t="s">
        <v>223</v>
      </c>
    </row>
    <row r="15" spans="1:7" s="29" customFormat="1" ht="24">
      <c r="A15" s="13" t="s">
        <v>241</v>
      </c>
      <c r="B15" s="26" t="s">
        <v>242</v>
      </c>
      <c r="C15" s="11" t="s">
        <v>246</v>
      </c>
      <c r="D15" s="11" t="s">
        <v>246</v>
      </c>
      <c r="E15" s="11" t="s">
        <v>246</v>
      </c>
      <c r="F15" s="11" t="s">
        <v>246</v>
      </c>
      <c r="G15" s="13" t="s">
        <v>243</v>
      </c>
    </row>
    <row r="16" spans="1:7" s="29" customFormat="1" ht="60">
      <c r="A16" s="13" t="s">
        <v>244</v>
      </c>
      <c r="B16" s="26" t="s">
        <v>245</v>
      </c>
      <c r="C16" s="11" t="s">
        <v>246</v>
      </c>
      <c r="D16" s="11" t="s">
        <v>246</v>
      </c>
      <c r="E16" s="11" t="s">
        <v>246</v>
      </c>
      <c r="F16" s="11" t="s">
        <v>246</v>
      </c>
      <c r="G16" s="13" t="s">
        <v>247</v>
      </c>
    </row>
    <row r="17" spans="1:7" s="29" customFormat="1" ht="36">
      <c r="A17" s="13" t="s">
        <v>248</v>
      </c>
      <c r="B17" s="26" t="s">
        <v>249</v>
      </c>
      <c r="C17" s="11" t="s">
        <v>246</v>
      </c>
      <c r="D17" s="11" t="s">
        <v>246</v>
      </c>
      <c r="E17" s="11" t="s">
        <v>246</v>
      </c>
      <c r="F17" s="11" t="s">
        <v>246</v>
      </c>
      <c r="G17" s="13" t="s">
        <v>250</v>
      </c>
    </row>
    <row r="18" spans="1:7" s="29" customFormat="1" ht="24">
      <c r="A18" s="13" t="s">
        <v>251</v>
      </c>
      <c r="B18" s="26" t="s">
        <v>252</v>
      </c>
      <c r="C18" s="11">
        <v>989</v>
      </c>
      <c r="D18" s="11" t="s">
        <v>246</v>
      </c>
      <c r="E18" s="11">
        <v>989</v>
      </c>
      <c r="F18" s="11" t="s">
        <v>246</v>
      </c>
      <c r="G18" s="13" t="s">
        <v>253</v>
      </c>
    </row>
    <row r="19" spans="1:7">
      <c r="A19" s="34"/>
      <c r="B19" s="34"/>
      <c r="C19" s="34"/>
      <c r="D19" s="34"/>
      <c r="E19" s="34"/>
      <c r="F19" s="34"/>
      <c r="G19" s="34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11" orientation="landscape" useFirstPageNumber="1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4" workbookViewId="0">
      <selection sqref="A1:G1"/>
    </sheetView>
  </sheetViews>
  <sheetFormatPr defaultRowHeight="12.75"/>
  <cols>
    <col min="1" max="1" width="37.5703125" customWidth="1"/>
    <col min="2" max="2" width="15.5703125" customWidth="1"/>
    <col min="3" max="3" width="13.5703125" customWidth="1"/>
    <col min="4" max="4" width="10.28515625" customWidth="1"/>
    <col min="5" max="5" width="11.140625" customWidth="1"/>
    <col min="6" max="6" width="12.42578125" bestFit="1" customWidth="1"/>
    <col min="7" max="7" width="31.7109375" customWidth="1"/>
    <col min="257" max="257" width="37.5703125" customWidth="1"/>
    <col min="258" max="258" width="15.5703125" customWidth="1"/>
    <col min="259" max="259" width="13.5703125" customWidth="1"/>
    <col min="260" max="260" width="10.28515625" customWidth="1"/>
    <col min="261" max="261" width="11.140625" customWidth="1"/>
    <col min="262" max="262" width="12.42578125" bestFit="1" customWidth="1"/>
    <col min="263" max="263" width="31.7109375" customWidth="1"/>
    <col min="513" max="513" width="37.5703125" customWidth="1"/>
    <col min="514" max="514" width="15.5703125" customWidth="1"/>
    <col min="515" max="515" width="13.5703125" customWidth="1"/>
    <col min="516" max="516" width="10.28515625" customWidth="1"/>
    <col min="517" max="517" width="11.140625" customWidth="1"/>
    <col min="518" max="518" width="12.42578125" bestFit="1" customWidth="1"/>
    <col min="519" max="519" width="31.7109375" customWidth="1"/>
    <col min="769" max="769" width="37.5703125" customWidth="1"/>
    <col min="770" max="770" width="15.5703125" customWidth="1"/>
    <col min="771" max="771" width="13.5703125" customWidth="1"/>
    <col min="772" max="772" width="10.28515625" customWidth="1"/>
    <col min="773" max="773" width="11.140625" customWidth="1"/>
    <col min="774" max="774" width="12.42578125" bestFit="1" customWidth="1"/>
    <col min="775" max="775" width="31.7109375" customWidth="1"/>
    <col min="1025" max="1025" width="37.5703125" customWidth="1"/>
    <col min="1026" max="1026" width="15.5703125" customWidth="1"/>
    <col min="1027" max="1027" width="13.5703125" customWidth="1"/>
    <col min="1028" max="1028" width="10.28515625" customWidth="1"/>
    <col min="1029" max="1029" width="11.140625" customWidth="1"/>
    <col min="1030" max="1030" width="12.42578125" bestFit="1" customWidth="1"/>
    <col min="1031" max="1031" width="31.7109375" customWidth="1"/>
    <col min="1281" max="1281" width="37.5703125" customWidth="1"/>
    <col min="1282" max="1282" width="15.5703125" customWidth="1"/>
    <col min="1283" max="1283" width="13.5703125" customWidth="1"/>
    <col min="1284" max="1284" width="10.28515625" customWidth="1"/>
    <col min="1285" max="1285" width="11.140625" customWidth="1"/>
    <col min="1286" max="1286" width="12.42578125" bestFit="1" customWidth="1"/>
    <col min="1287" max="1287" width="31.7109375" customWidth="1"/>
    <col min="1537" max="1537" width="37.5703125" customWidth="1"/>
    <col min="1538" max="1538" width="15.5703125" customWidth="1"/>
    <col min="1539" max="1539" width="13.5703125" customWidth="1"/>
    <col min="1540" max="1540" width="10.28515625" customWidth="1"/>
    <col min="1541" max="1541" width="11.140625" customWidth="1"/>
    <col min="1542" max="1542" width="12.42578125" bestFit="1" customWidth="1"/>
    <col min="1543" max="1543" width="31.7109375" customWidth="1"/>
    <col min="1793" max="1793" width="37.5703125" customWidth="1"/>
    <col min="1794" max="1794" width="15.5703125" customWidth="1"/>
    <col min="1795" max="1795" width="13.5703125" customWidth="1"/>
    <col min="1796" max="1796" width="10.28515625" customWidth="1"/>
    <col min="1797" max="1797" width="11.140625" customWidth="1"/>
    <col min="1798" max="1798" width="12.42578125" bestFit="1" customWidth="1"/>
    <col min="1799" max="1799" width="31.7109375" customWidth="1"/>
    <col min="2049" max="2049" width="37.5703125" customWidth="1"/>
    <col min="2050" max="2050" width="15.5703125" customWidth="1"/>
    <col min="2051" max="2051" width="13.5703125" customWidth="1"/>
    <col min="2052" max="2052" width="10.28515625" customWidth="1"/>
    <col min="2053" max="2053" width="11.140625" customWidth="1"/>
    <col min="2054" max="2054" width="12.42578125" bestFit="1" customWidth="1"/>
    <col min="2055" max="2055" width="31.7109375" customWidth="1"/>
    <col min="2305" max="2305" width="37.5703125" customWidth="1"/>
    <col min="2306" max="2306" width="15.5703125" customWidth="1"/>
    <col min="2307" max="2307" width="13.5703125" customWidth="1"/>
    <col min="2308" max="2308" width="10.28515625" customWidth="1"/>
    <col min="2309" max="2309" width="11.140625" customWidth="1"/>
    <col min="2310" max="2310" width="12.42578125" bestFit="1" customWidth="1"/>
    <col min="2311" max="2311" width="31.7109375" customWidth="1"/>
    <col min="2561" max="2561" width="37.5703125" customWidth="1"/>
    <col min="2562" max="2562" width="15.5703125" customWidth="1"/>
    <col min="2563" max="2563" width="13.5703125" customWidth="1"/>
    <col min="2564" max="2564" width="10.28515625" customWidth="1"/>
    <col min="2565" max="2565" width="11.140625" customWidth="1"/>
    <col min="2566" max="2566" width="12.42578125" bestFit="1" customWidth="1"/>
    <col min="2567" max="2567" width="31.7109375" customWidth="1"/>
    <col min="2817" max="2817" width="37.5703125" customWidth="1"/>
    <col min="2818" max="2818" width="15.5703125" customWidth="1"/>
    <col min="2819" max="2819" width="13.5703125" customWidth="1"/>
    <col min="2820" max="2820" width="10.28515625" customWidth="1"/>
    <col min="2821" max="2821" width="11.140625" customWidth="1"/>
    <col min="2822" max="2822" width="12.42578125" bestFit="1" customWidth="1"/>
    <col min="2823" max="2823" width="31.7109375" customWidth="1"/>
    <col min="3073" max="3073" width="37.5703125" customWidth="1"/>
    <col min="3074" max="3074" width="15.5703125" customWidth="1"/>
    <col min="3075" max="3075" width="13.5703125" customWidth="1"/>
    <col min="3076" max="3076" width="10.28515625" customWidth="1"/>
    <col min="3077" max="3077" width="11.140625" customWidth="1"/>
    <col min="3078" max="3078" width="12.42578125" bestFit="1" customWidth="1"/>
    <col min="3079" max="3079" width="31.7109375" customWidth="1"/>
    <col min="3329" max="3329" width="37.5703125" customWidth="1"/>
    <col min="3330" max="3330" width="15.5703125" customWidth="1"/>
    <col min="3331" max="3331" width="13.5703125" customWidth="1"/>
    <col min="3332" max="3332" width="10.28515625" customWidth="1"/>
    <col min="3333" max="3333" width="11.140625" customWidth="1"/>
    <col min="3334" max="3334" width="12.42578125" bestFit="1" customWidth="1"/>
    <col min="3335" max="3335" width="31.7109375" customWidth="1"/>
    <col min="3585" max="3585" width="37.5703125" customWidth="1"/>
    <col min="3586" max="3586" width="15.5703125" customWidth="1"/>
    <col min="3587" max="3587" width="13.5703125" customWidth="1"/>
    <col min="3588" max="3588" width="10.28515625" customWidth="1"/>
    <col min="3589" max="3589" width="11.140625" customWidth="1"/>
    <col min="3590" max="3590" width="12.42578125" bestFit="1" customWidth="1"/>
    <col min="3591" max="3591" width="31.7109375" customWidth="1"/>
    <col min="3841" max="3841" width="37.5703125" customWidth="1"/>
    <col min="3842" max="3842" width="15.5703125" customWidth="1"/>
    <col min="3843" max="3843" width="13.5703125" customWidth="1"/>
    <col min="3844" max="3844" width="10.28515625" customWidth="1"/>
    <col min="3845" max="3845" width="11.140625" customWidth="1"/>
    <col min="3846" max="3846" width="12.42578125" bestFit="1" customWidth="1"/>
    <col min="3847" max="3847" width="31.7109375" customWidth="1"/>
    <col min="4097" max="4097" width="37.5703125" customWidth="1"/>
    <col min="4098" max="4098" width="15.5703125" customWidth="1"/>
    <col min="4099" max="4099" width="13.5703125" customWidth="1"/>
    <col min="4100" max="4100" width="10.28515625" customWidth="1"/>
    <col min="4101" max="4101" width="11.140625" customWidth="1"/>
    <col min="4102" max="4102" width="12.42578125" bestFit="1" customWidth="1"/>
    <col min="4103" max="4103" width="31.7109375" customWidth="1"/>
    <col min="4353" max="4353" width="37.5703125" customWidth="1"/>
    <col min="4354" max="4354" width="15.5703125" customWidth="1"/>
    <col min="4355" max="4355" width="13.5703125" customWidth="1"/>
    <col min="4356" max="4356" width="10.28515625" customWidth="1"/>
    <col min="4357" max="4357" width="11.140625" customWidth="1"/>
    <col min="4358" max="4358" width="12.42578125" bestFit="1" customWidth="1"/>
    <col min="4359" max="4359" width="31.7109375" customWidth="1"/>
    <col min="4609" max="4609" width="37.5703125" customWidth="1"/>
    <col min="4610" max="4610" width="15.5703125" customWidth="1"/>
    <col min="4611" max="4611" width="13.5703125" customWidth="1"/>
    <col min="4612" max="4612" width="10.28515625" customWidth="1"/>
    <col min="4613" max="4613" width="11.140625" customWidth="1"/>
    <col min="4614" max="4614" width="12.42578125" bestFit="1" customWidth="1"/>
    <col min="4615" max="4615" width="31.7109375" customWidth="1"/>
    <col min="4865" max="4865" width="37.5703125" customWidth="1"/>
    <col min="4866" max="4866" width="15.5703125" customWidth="1"/>
    <col min="4867" max="4867" width="13.5703125" customWidth="1"/>
    <col min="4868" max="4868" width="10.28515625" customWidth="1"/>
    <col min="4869" max="4869" width="11.140625" customWidth="1"/>
    <col min="4870" max="4870" width="12.42578125" bestFit="1" customWidth="1"/>
    <col min="4871" max="4871" width="31.7109375" customWidth="1"/>
    <col min="5121" max="5121" width="37.5703125" customWidth="1"/>
    <col min="5122" max="5122" width="15.5703125" customWidth="1"/>
    <col min="5123" max="5123" width="13.5703125" customWidth="1"/>
    <col min="5124" max="5124" width="10.28515625" customWidth="1"/>
    <col min="5125" max="5125" width="11.140625" customWidth="1"/>
    <col min="5126" max="5126" width="12.42578125" bestFit="1" customWidth="1"/>
    <col min="5127" max="5127" width="31.7109375" customWidth="1"/>
    <col min="5377" max="5377" width="37.5703125" customWidth="1"/>
    <col min="5378" max="5378" width="15.5703125" customWidth="1"/>
    <col min="5379" max="5379" width="13.5703125" customWidth="1"/>
    <col min="5380" max="5380" width="10.28515625" customWidth="1"/>
    <col min="5381" max="5381" width="11.140625" customWidth="1"/>
    <col min="5382" max="5382" width="12.42578125" bestFit="1" customWidth="1"/>
    <col min="5383" max="5383" width="31.7109375" customWidth="1"/>
    <col min="5633" max="5633" width="37.5703125" customWidth="1"/>
    <col min="5634" max="5634" width="15.5703125" customWidth="1"/>
    <col min="5635" max="5635" width="13.5703125" customWidth="1"/>
    <col min="5636" max="5636" width="10.28515625" customWidth="1"/>
    <col min="5637" max="5637" width="11.140625" customWidth="1"/>
    <col min="5638" max="5638" width="12.42578125" bestFit="1" customWidth="1"/>
    <col min="5639" max="5639" width="31.7109375" customWidth="1"/>
    <col min="5889" max="5889" width="37.5703125" customWidth="1"/>
    <col min="5890" max="5890" width="15.5703125" customWidth="1"/>
    <col min="5891" max="5891" width="13.5703125" customWidth="1"/>
    <col min="5892" max="5892" width="10.28515625" customWidth="1"/>
    <col min="5893" max="5893" width="11.140625" customWidth="1"/>
    <col min="5894" max="5894" width="12.42578125" bestFit="1" customWidth="1"/>
    <col min="5895" max="5895" width="31.7109375" customWidth="1"/>
    <col min="6145" max="6145" width="37.5703125" customWidth="1"/>
    <col min="6146" max="6146" width="15.5703125" customWidth="1"/>
    <col min="6147" max="6147" width="13.5703125" customWidth="1"/>
    <col min="6148" max="6148" width="10.28515625" customWidth="1"/>
    <col min="6149" max="6149" width="11.140625" customWidth="1"/>
    <col min="6150" max="6150" width="12.42578125" bestFit="1" customWidth="1"/>
    <col min="6151" max="6151" width="31.7109375" customWidth="1"/>
    <col min="6401" max="6401" width="37.5703125" customWidth="1"/>
    <col min="6402" max="6402" width="15.5703125" customWidth="1"/>
    <col min="6403" max="6403" width="13.5703125" customWidth="1"/>
    <col min="6404" max="6404" width="10.28515625" customWidth="1"/>
    <col min="6405" max="6405" width="11.140625" customWidth="1"/>
    <col min="6406" max="6406" width="12.42578125" bestFit="1" customWidth="1"/>
    <col min="6407" max="6407" width="31.7109375" customWidth="1"/>
    <col min="6657" max="6657" width="37.5703125" customWidth="1"/>
    <col min="6658" max="6658" width="15.5703125" customWidth="1"/>
    <col min="6659" max="6659" width="13.5703125" customWidth="1"/>
    <col min="6660" max="6660" width="10.28515625" customWidth="1"/>
    <col min="6661" max="6661" width="11.140625" customWidth="1"/>
    <col min="6662" max="6662" width="12.42578125" bestFit="1" customWidth="1"/>
    <col min="6663" max="6663" width="31.7109375" customWidth="1"/>
    <col min="6913" max="6913" width="37.5703125" customWidth="1"/>
    <col min="6914" max="6914" width="15.5703125" customWidth="1"/>
    <col min="6915" max="6915" width="13.5703125" customWidth="1"/>
    <col min="6916" max="6916" width="10.28515625" customWidth="1"/>
    <col min="6917" max="6917" width="11.140625" customWidth="1"/>
    <col min="6918" max="6918" width="12.42578125" bestFit="1" customWidth="1"/>
    <col min="6919" max="6919" width="31.7109375" customWidth="1"/>
    <col min="7169" max="7169" width="37.5703125" customWidth="1"/>
    <col min="7170" max="7170" width="15.5703125" customWidth="1"/>
    <col min="7171" max="7171" width="13.5703125" customWidth="1"/>
    <col min="7172" max="7172" width="10.28515625" customWidth="1"/>
    <col min="7173" max="7173" width="11.140625" customWidth="1"/>
    <col min="7174" max="7174" width="12.42578125" bestFit="1" customWidth="1"/>
    <col min="7175" max="7175" width="31.7109375" customWidth="1"/>
    <col min="7425" max="7425" width="37.5703125" customWidth="1"/>
    <col min="7426" max="7426" width="15.5703125" customWidth="1"/>
    <col min="7427" max="7427" width="13.5703125" customWidth="1"/>
    <col min="7428" max="7428" width="10.28515625" customWidth="1"/>
    <col min="7429" max="7429" width="11.140625" customWidth="1"/>
    <col min="7430" max="7430" width="12.42578125" bestFit="1" customWidth="1"/>
    <col min="7431" max="7431" width="31.7109375" customWidth="1"/>
    <col min="7681" max="7681" width="37.5703125" customWidth="1"/>
    <col min="7682" max="7682" width="15.5703125" customWidth="1"/>
    <col min="7683" max="7683" width="13.5703125" customWidth="1"/>
    <col min="7684" max="7684" width="10.28515625" customWidth="1"/>
    <col min="7685" max="7685" width="11.140625" customWidth="1"/>
    <col min="7686" max="7686" width="12.42578125" bestFit="1" customWidth="1"/>
    <col min="7687" max="7687" width="31.7109375" customWidth="1"/>
    <col min="7937" max="7937" width="37.5703125" customWidth="1"/>
    <col min="7938" max="7938" width="15.5703125" customWidth="1"/>
    <col min="7939" max="7939" width="13.5703125" customWidth="1"/>
    <col min="7940" max="7940" width="10.28515625" customWidth="1"/>
    <col min="7941" max="7941" width="11.140625" customWidth="1"/>
    <col min="7942" max="7942" width="12.42578125" bestFit="1" customWidth="1"/>
    <col min="7943" max="7943" width="31.7109375" customWidth="1"/>
    <col min="8193" max="8193" width="37.5703125" customWidth="1"/>
    <col min="8194" max="8194" width="15.5703125" customWidth="1"/>
    <col min="8195" max="8195" width="13.5703125" customWidth="1"/>
    <col min="8196" max="8196" width="10.28515625" customWidth="1"/>
    <col min="8197" max="8197" width="11.140625" customWidth="1"/>
    <col min="8198" max="8198" width="12.42578125" bestFit="1" customWidth="1"/>
    <col min="8199" max="8199" width="31.7109375" customWidth="1"/>
    <col min="8449" max="8449" width="37.5703125" customWidth="1"/>
    <col min="8450" max="8450" width="15.5703125" customWidth="1"/>
    <col min="8451" max="8451" width="13.5703125" customWidth="1"/>
    <col min="8452" max="8452" width="10.28515625" customWidth="1"/>
    <col min="8453" max="8453" width="11.140625" customWidth="1"/>
    <col min="8454" max="8454" width="12.42578125" bestFit="1" customWidth="1"/>
    <col min="8455" max="8455" width="31.7109375" customWidth="1"/>
    <col min="8705" max="8705" width="37.5703125" customWidth="1"/>
    <col min="8706" max="8706" width="15.5703125" customWidth="1"/>
    <col min="8707" max="8707" width="13.5703125" customWidth="1"/>
    <col min="8708" max="8708" width="10.28515625" customWidth="1"/>
    <col min="8709" max="8709" width="11.140625" customWidth="1"/>
    <col min="8710" max="8710" width="12.42578125" bestFit="1" customWidth="1"/>
    <col min="8711" max="8711" width="31.7109375" customWidth="1"/>
    <col min="8961" max="8961" width="37.5703125" customWidth="1"/>
    <col min="8962" max="8962" width="15.5703125" customWidth="1"/>
    <col min="8963" max="8963" width="13.5703125" customWidth="1"/>
    <col min="8964" max="8964" width="10.28515625" customWidth="1"/>
    <col min="8965" max="8965" width="11.140625" customWidth="1"/>
    <col min="8966" max="8966" width="12.42578125" bestFit="1" customWidth="1"/>
    <col min="8967" max="8967" width="31.7109375" customWidth="1"/>
    <col min="9217" max="9217" width="37.5703125" customWidth="1"/>
    <col min="9218" max="9218" width="15.5703125" customWidth="1"/>
    <col min="9219" max="9219" width="13.5703125" customWidth="1"/>
    <col min="9220" max="9220" width="10.28515625" customWidth="1"/>
    <col min="9221" max="9221" width="11.140625" customWidth="1"/>
    <col min="9222" max="9222" width="12.42578125" bestFit="1" customWidth="1"/>
    <col min="9223" max="9223" width="31.7109375" customWidth="1"/>
    <col min="9473" max="9473" width="37.5703125" customWidth="1"/>
    <col min="9474" max="9474" width="15.5703125" customWidth="1"/>
    <col min="9475" max="9475" width="13.5703125" customWidth="1"/>
    <col min="9476" max="9476" width="10.28515625" customWidth="1"/>
    <col min="9477" max="9477" width="11.140625" customWidth="1"/>
    <col min="9478" max="9478" width="12.42578125" bestFit="1" customWidth="1"/>
    <col min="9479" max="9479" width="31.7109375" customWidth="1"/>
    <col min="9729" max="9729" width="37.5703125" customWidth="1"/>
    <col min="9730" max="9730" width="15.5703125" customWidth="1"/>
    <col min="9731" max="9731" width="13.5703125" customWidth="1"/>
    <col min="9732" max="9732" width="10.28515625" customWidth="1"/>
    <col min="9733" max="9733" width="11.140625" customWidth="1"/>
    <col min="9734" max="9734" width="12.42578125" bestFit="1" customWidth="1"/>
    <col min="9735" max="9735" width="31.7109375" customWidth="1"/>
    <col min="9985" max="9985" width="37.5703125" customWidth="1"/>
    <col min="9986" max="9986" width="15.5703125" customWidth="1"/>
    <col min="9987" max="9987" width="13.5703125" customWidth="1"/>
    <col min="9988" max="9988" width="10.28515625" customWidth="1"/>
    <col min="9989" max="9989" width="11.140625" customWidth="1"/>
    <col min="9990" max="9990" width="12.42578125" bestFit="1" customWidth="1"/>
    <col min="9991" max="9991" width="31.7109375" customWidth="1"/>
    <col min="10241" max="10241" width="37.5703125" customWidth="1"/>
    <col min="10242" max="10242" width="15.5703125" customWidth="1"/>
    <col min="10243" max="10243" width="13.5703125" customWidth="1"/>
    <col min="10244" max="10244" width="10.28515625" customWidth="1"/>
    <col min="10245" max="10245" width="11.140625" customWidth="1"/>
    <col min="10246" max="10246" width="12.42578125" bestFit="1" customWidth="1"/>
    <col min="10247" max="10247" width="31.7109375" customWidth="1"/>
    <col min="10497" max="10497" width="37.5703125" customWidth="1"/>
    <col min="10498" max="10498" width="15.5703125" customWidth="1"/>
    <col min="10499" max="10499" width="13.5703125" customWidth="1"/>
    <col min="10500" max="10500" width="10.28515625" customWidth="1"/>
    <col min="10501" max="10501" width="11.140625" customWidth="1"/>
    <col min="10502" max="10502" width="12.42578125" bestFit="1" customWidth="1"/>
    <col min="10503" max="10503" width="31.7109375" customWidth="1"/>
    <col min="10753" max="10753" width="37.5703125" customWidth="1"/>
    <col min="10754" max="10754" width="15.5703125" customWidth="1"/>
    <col min="10755" max="10755" width="13.5703125" customWidth="1"/>
    <col min="10756" max="10756" width="10.28515625" customWidth="1"/>
    <col min="10757" max="10757" width="11.140625" customWidth="1"/>
    <col min="10758" max="10758" width="12.42578125" bestFit="1" customWidth="1"/>
    <col min="10759" max="10759" width="31.7109375" customWidth="1"/>
    <col min="11009" max="11009" width="37.5703125" customWidth="1"/>
    <col min="11010" max="11010" width="15.5703125" customWidth="1"/>
    <col min="11011" max="11011" width="13.5703125" customWidth="1"/>
    <col min="11012" max="11012" width="10.28515625" customWidth="1"/>
    <col min="11013" max="11013" width="11.140625" customWidth="1"/>
    <col min="11014" max="11014" width="12.42578125" bestFit="1" customWidth="1"/>
    <col min="11015" max="11015" width="31.7109375" customWidth="1"/>
    <col min="11265" max="11265" width="37.5703125" customWidth="1"/>
    <col min="11266" max="11266" width="15.5703125" customWidth="1"/>
    <col min="11267" max="11267" width="13.5703125" customWidth="1"/>
    <col min="11268" max="11268" width="10.28515625" customWidth="1"/>
    <col min="11269" max="11269" width="11.140625" customWidth="1"/>
    <col min="11270" max="11270" width="12.42578125" bestFit="1" customWidth="1"/>
    <col min="11271" max="11271" width="31.7109375" customWidth="1"/>
    <col min="11521" max="11521" width="37.5703125" customWidth="1"/>
    <col min="11522" max="11522" width="15.5703125" customWidth="1"/>
    <col min="11523" max="11523" width="13.5703125" customWidth="1"/>
    <col min="11524" max="11524" width="10.28515625" customWidth="1"/>
    <col min="11525" max="11525" width="11.140625" customWidth="1"/>
    <col min="11526" max="11526" width="12.42578125" bestFit="1" customWidth="1"/>
    <col min="11527" max="11527" width="31.7109375" customWidth="1"/>
    <col min="11777" max="11777" width="37.5703125" customWidth="1"/>
    <col min="11778" max="11778" width="15.5703125" customWidth="1"/>
    <col min="11779" max="11779" width="13.5703125" customWidth="1"/>
    <col min="11780" max="11780" width="10.28515625" customWidth="1"/>
    <col min="11781" max="11781" width="11.140625" customWidth="1"/>
    <col min="11782" max="11782" width="12.42578125" bestFit="1" customWidth="1"/>
    <col min="11783" max="11783" width="31.7109375" customWidth="1"/>
    <col min="12033" max="12033" width="37.5703125" customWidth="1"/>
    <col min="12034" max="12034" width="15.5703125" customWidth="1"/>
    <col min="12035" max="12035" width="13.5703125" customWidth="1"/>
    <col min="12036" max="12036" width="10.28515625" customWidth="1"/>
    <col min="12037" max="12037" width="11.140625" customWidth="1"/>
    <col min="12038" max="12038" width="12.42578125" bestFit="1" customWidth="1"/>
    <col min="12039" max="12039" width="31.7109375" customWidth="1"/>
    <col min="12289" max="12289" width="37.5703125" customWidth="1"/>
    <col min="12290" max="12290" width="15.5703125" customWidth="1"/>
    <col min="12291" max="12291" width="13.5703125" customWidth="1"/>
    <col min="12292" max="12292" width="10.28515625" customWidth="1"/>
    <col min="12293" max="12293" width="11.140625" customWidth="1"/>
    <col min="12294" max="12294" width="12.42578125" bestFit="1" customWidth="1"/>
    <col min="12295" max="12295" width="31.7109375" customWidth="1"/>
    <col min="12545" max="12545" width="37.5703125" customWidth="1"/>
    <col min="12546" max="12546" width="15.5703125" customWidth="1"/>
    <col min="12547" max="12547" width="13.5703125" customWidth="1"/>
    <col min="12548" max="12548" width="10.28515625" customWidth="1"/>
    <col min="12549" max="12549" width="11.140625" customWidth="1"/>
    <col min="12550" max="12550" width="12.42578125" bestFit="1" customWidth="1"/>
    <col min="12551" max="12551" width="31.7109375" customWidth="1"/>
    <col min="12801" max="12801" width="37.5703125" customWidth="1"/>
    <col min="12802" max="12802" width="15.5703125" customWidth="1"/>
    <col min="12803" max="12803" width="13.5703125" customWidth="1"/>
    <col min="12804" max="12804" width="10.28515625" customWidth="1"/>
    <col min="12805" max="12805" width="11.140625" customWidth="1"/>
    <col min="12806" max="12806" width="12.42578125" bestFit="1" customWidth="1"/>
    <col min="12807" max="12807" width="31.7109375" customWidth="1"/>
    <col min="13057" max="13057" width="37.5703125" customWidth="1"/>
    <col min="13058" max="13058" width="15.5703125" customWidth="1"/>
    <col min="13059" max="13059" width="13.5703125" customWidth="1"/>
    <col min="13060" max="13060" width="10.28515625" customWidth="1"/>
    <col min="13061" max="13061" width="11.140625" customWidth="1"/>
    <col min="13062" max="13062" width="12.42578125" bestFit="1" customWidth="1"/>
    <col min="13063" max="13063" width="31.7109375" customWidth="1"/>
    <col min="13313" max="13313" width="37.5703125" customWidth="1"/>
    <col min="13314" max="13314" width="15.5703125" customWidth="1"/>
    <col min="13315" max="13315" width="13.5703125" customWidth="1"/>
    <col min="13316" max="13316" width="10.28515625" customWidth="1"/>
    <col min="13317" max="13317" width="11.140625" customWidth="1"/>
    <col min="13318" max="13318" width="12.42578125" bestFit="1" customWidth="1"/>
    <col min="13319" max="13319" width="31.7109375" customWidth="1"/>
    <col min="13569" max="13569" width="37.5703125" customWidth="1"/>
    <col min="13570" max="13570" width="15.5703125" customWidth="1"/>
    <col min="13571" max="13571" width="13.5703125" customWidth="1"/>
    <col min="13572" max="13572" width="10.28515625" customWidth="1"/>
    <col min="13573" max="13573" width="11.140625" customWidth="1"/>
    <col min="13574" max="13574" width="12.42578125" bestFit="1" customWidth="1"/>
    <col min="13575" max="13575" width="31.7109375" customWidth="1"/>
    <col min="13825" max="13825" width="37.5703125" customWidth="1"/>
    <col min="13826" max="13826" width="15.5703125" customWidth="1"/>
    <col min="13827" max="13827" width="13.5703125" customWidth="1"/>
    <col min="13828" max="13828" width="10.28515625" customWidth="1"/>
    <col min="13829" max="13829" width="11.140625" customWidth="1"/>
    <col min="13830" max="13830" width="12.42578125" bestFit="1" customWidth="1"/>
    <col min="13831" max="13831" width="31.7109375" customWidth="1"/>
    <col min="14081" max="14081" width="37.5703125" customWidth="1"/>
    <col min="14082" max="14082" width="15.5703125" customWidth="1"/>
    <col min="14083" max="14083" width="13.5703125" customWidth="1"/>
    <col min="14084" max="14084" width="10.28515625" customWidth="1"/>
    <col min="14085" max="14085" width="11.140625" customWidth="1"/>
    <col min="14086" max="14086" width="12.42578125" bestFit="1" customWidth="1"/>
    <col min="14087" max="14087" width="31.7109375" customWidth="1"/>
    <col min="14337" max="14337" width="37.5703125" customWidth="1"/>
    <col min="14338" max="14338" width="15.5703125" customWidth="1"/>
    <col min="14339" max="14339" width="13.5703125" customWidth="1"/>
    <col min="14340" max="14340" width="10.28515625" customWidth="1"/>
    <col min="14341" max="14341" width="11.140625" customWidth="1"/>
    <col min="14342" max="14342" width="12.42578125" bestFit="1" customWidth="1"/>
    <col min="14343" max="14343" width="31.7109375" customWidth="1"/>
    <col min="14593" max="14593" width="37.5703125" customWidth="1"/>
    <col min="14594" max="14594" width="15.5703125" customWidth="1"/>
    <col min="14595" max="14595" width="13.5703125" customWidth="1"/>
    <col min="14596" max="14596" width="10.28515625" customWidth="1"/>
    <col min="14597" max="14597" width="11.140625" customWidth="1"/>
    <col min="14598" max="14598" width="12.42578125" bestFit="1" customWidth="1"/>
    <col min="14599" max="14599" width="31.7109375" customWidth="1"/>
    <col min="14849" max="14849" width="37.5703125" customWidth="1"/>
    <col min="14850" max="14850" width="15.5703125" customWidth="1"/>
    <col min="14851" max="14851" width="13.5703125" customWidth="1"/>
    <col min="14852" max="14852" width="10.28515625" customWidth="1"/>
    <col min="14853" max="14853" width="11.140625" customWidth="1"/>
    <col min="14854" max="14854" width="12.42578125" bestFit="1" customWidth="1"/>
    <col min="14855" max="14855" width="31.7109375" customWidth="1"/>
    <col min="15105" max="15105" width="37.5703125" customWidth="1"/>
    <col min="15106" max="15106" width="15.5703125" customWidth="1"/>
    <col min="15107" max="15107" width="13.5703125" customWidth="1"/>
    <col min="15108" max="15108" width="10.28515625" customWidth="1"/>
    <col min="15109" max="15109" width="11.140625" customWidth="1"/>
    <col min="15110" max="15110" width="12.42578125" bestFit="1" customWidth="1"/>
    <col min="15111" max="15111" width="31.7109375" customWidth="1"/>
    <col min="15361" max="15361" width="37.5703125" customWidth="1"/>
    <col min="15362" max="15362" width="15.5703125" customWidth="1"/>
    <col min="15363" max="15363" width="13.5703125" customWidth="1"/>
    <col min="15364" max="15364" width="10.28515625" customWidth="1"/>
    <col min="15365" max="15365" width="11.140625" customWidth="1"/>
    <col min="15366" max="15366" width="12.42578125" bestFit="1" customWidth="1"/>
    <col min="15367" max="15367" width="31.7109375" customWidth="1"/>
    <col min="15617" max="15617" width="37.5703125" customWidth="1"/>
    <col min="15618" max="15618" width="15.5703125" customWidth="1"/>
    <col min="15619" max="15619" width="13.5703125" customWidth="1"/>
    <col min="15620" max="15620" width="10.28515625" customWidth="1"/>
    <col min="15621" max="15621" width="11.140625" customWidth="1"/>
    <col min="15622" max="15622" width="12.42578125" bestFit="1" customWidth="1"/>
    <col min="15623" max="15623" width="31.7109375" customWidth="1"/>
    <col min="15873" max="15873" width="37.5703125" customWidth="1"/>
    <col min="15874" max="15874" width="15.5703125" customWidth="1"/>
    <col min="15875" max="15875" width="13.5703125" customWidth="1"/>
    <col min="15876" max="15876" width="10.28515625" customWidth="1"/>
    <col min="15877" max="15877" width="11.140625" customWidth="1"/>
    <col min="15878" max="15878" width="12.42578125" bestFit="1" customWidth="1"/>
    <col min="15879" max="15879" width="31.7109375" customWidth="1"/>
    <col min="16129" max="16129" width="37.5703125" customWidth="1"/>
    <col min="16130" max="16130" width="15.5703125" customWidth="1"/>
    <col min="16131" max="16131" width="13.5703125" customWidth="1"/>
    <col min="16132" max="16132" width="10.28515625" customWidth="1"/>
    <col min="16133" max="16133" width="11.140625" customWidth="1"/>
    <col min="16134" max="16134" width="12.42578125" bestFit="1" customWidth="1"/>
    <col min="16135" max="16135" width="31.7109375" customWidth="1"/>
  </cols>
  <sheetData>
    <row r="1" spans="1:7" ht="27.75" customHeight="1">
      <c r="A1" s="414" t="s">
        <v>432</v>
      </c>
      <c r="B1" s="415"/>
      <c r="C1" s="415"/>
      <c r="D1" s="415"/>
      <c r="E1" s="415"/>
      <c r="F1" s="415"/>
      <c r="G1" s="415"/>
    </row>
    <row r="2" spans="1:7">
      <c r="A2" s="418"/>
      <c r="B2" s="418"/>
      <c r="C2" s="418"/>
      <c r="D2" s="418"/>
      <c r="E2" s="418"/>
      <c r="F2" s="418"/>
      <c r="G2" s="418"/>
    </row>
    <row r="3" spans="1:7" s="23" customFormat="1" ht="12.75" customHeight="1">
      <c r="A3" s="416" t="s">
        <v>273</v>
      </c>
      <c r="B3" s="417"/>
      <c r="C3" s="417"/>
      <c r="D3" s="417"/>
      <c r="E3" s="417"/>
      <c r="F3" s="417"/>
      <c r="G3" s="416"/>
    </row>
    <row r="4" spans="1:7" s="35" customFormat="1" ht="36.75" customHeight="1">
      <c r="A4" s="419" t="s">
        <v>212</v>
      </c>
      <c r="B4" s="421" t="s">
        <v>213</v>
      </c>
      <c r="C4" s="422" t="s">
        <v>269</v>
      </c>
      <c r="D4" s="422" t="s">
        <v>215</v>
      </c>
      <c r="E4" s="423"/>
      <c r="F4" s="424"/>
      <c r="G4" s="425"/>
    </row>
    <row r="5" spans="1:7" s="35" customFormat="1" ht="36.75" customHeight="1">
      <c r="A5" s="420"/>
      <c r="B5" s="421"/>
      <c r="C5" s="422"/>
      <c r="D5" s="32" t="s">
        <v>216</v>
      </c>
      <c r="E5" s="32" t="s">
        <v>217</v>
      </c>
      <c r="F5" s="33" t="s">
        <v>271</v>
      </c>
      <c r="G5" s="426"/>
    </row>
    <row r="6" spans="1:7" s="36" customFormat="1" ht="30" customHeight="1">
      <c r="A6" s="6" t="s">
        <v>219</v>
      </c>
      <c r="B6" s="24">
        <v>86</v>
      </c>
      <c r="C6" s="8">
        <v>4890761</v>
      </c>
      <c r="D6" s="8">
        <v>3695772</v>
      </c>
      <c r="E6" s="8">
        <v>694197</v>
      </c>
      <c r="F6" s="8">
        <v>500792</v>
      </c>
      <c r="G6" s="6" t="s">
        <v>220</v>
      </c>
    </row>
    <row r="7" spans="1:7" s="38" customFormat="1" ht="17.25" customHeight="1">
      <c r="A7" s="10" t="s">
        <v>221</v>
      </c>
      <c r="B7" s="26"/>
      <c r="C7" s="37" t="s">
        <v>222</v>
      </c>
      <c r="D7" s="37" t="s">
        <v>222</v>
      </c>
      <c r="E7" s="37" t="s">
        <v>222</v>
      </c>
      <c r="F7" s="37" t="s">
        <v>222</v>
      </c>
      <c r="G7" s="10" t="s">
        <v>223</v>
      </c>
    </row>
    <row r="8" spans="1:7" s="38" customFormat="1" ht="15.75" customHeight="1">
      <c r="A8" s="13" t="s">
        <v>224</v>
      </c>
      <c r="B8" s="26" t="s">
        <v>225</v>
      </c>
      <c r="C8" s="11">
        <v>353908</v>
      </c>
      <c r="D8" s="11">
        <v>303673</v>
      </c>
      <c r="E8" s="11">
        <v>45898</v>
      </c>
      <c r="F8" s="11">
        <v>4337</v>
      </c>
      <c r="G8" s="13" t="s">
        <v>226</v>
      </c>
    </row>
    <row r="9" spans="1:7" s="38" customFormat="1" ht="24">
      <c r="A9" s="13" t="s">
        <v>227</v>
      </c>
      <c r="B9" s="26" t="s">
        <v>228</v>
      </c>
      <c r="C9" s="11">
        <v>1663893</v>
      </c>
      <c r="D9" s="11">
        <v>1491379</v>
      </c>
      <c r="E9" s="11">
        <v>84172</v>
      </c>
      <c r="F9" s="11">
        <v>88342</v>
      </c>
      <c r="G9" s="13" t="s">
        <v>229</v>
      </c>
    </row>
    <row r="10" spans="1:7" s="38" customFormat="1" ht="24">
      <c r="A10" s="13" t="s">
        <v>230</v>
      </c>
      <c r="B10" s="26" t="s">
        <v>231</v>
      </c>
      <c r="C10" s="11">
        <v>2478215</v>
      </c>
      <c r="D10" s="11">
        <v>1700376</v>
      </c>
      <c r="E10" s="11">
        <v>426163</v>
      </c>
      <c r="F10" s="11">
        <v>351676</v>
      </c>
      <c r="G10" s="13" t="s">
        <v>232</v>
      </c>
    </row>
    <row r="11" spans="1:7" s="38" customFormat="1" ht="15" customHeight="1">
      <c r="A11" s="13" t="s">
        <v>233</v>
      </c>
      <c r="B11" s="26" t="s">
        <v>234</v>
      </c>
      <c r="C11" s="11">
        <v>62830</v>
      </c>
      <c r="D11" s="11">
        <v>8147</v>
      </c>
      <c r="E11" s="11">
        <v>18953</v>
      </c>
      <c r="F11" s="11">
        <v>35730</v>
      </c>
      <c r="G11" s="13" t="s">
        <v>235</v>
      </c>
    </row>
    <row r="12" spans="1:7" s="38" customFormat="1" ht="24">
      <c r="A12" s="13" t="s">
        <v>236</v>
      </c>
      <c r="B12" s="26" t="s">
        <v>237</v>
      </c>
      <c r="C12" s="11">
        <v>331915</v>
      </c>
      <c r="D12" s="11">
        <v>192197</v>
      </c>
      <c r="E12" s="11">
        <v>119011</v>
      </c>
      <c r="F12" s="11">
        <v>20707</v>
      </c>
      <c r="G12" s="13" t="s">
        <v>238</v>
      </c>
    </row>
    <row r="13" spans="1:7" s="9" customFormat="1" ht="48">
      <c r="A13" s="6" t="s">
        <v>239</v>
      </c>
      <c r="B13" s="7">
        <v>87</v>
      </c>
      <c r="C13" s="39">
        <v>140</v>
      </c>
      <c r="D13" s="39" t="s">
        <v>246</v>
      </c>
      <c r="E13" s="39">
        <v>140</v>
      </c>
      <c r="F13" s="40" t="s">
        <v>246</v>
      </c>
      <c r="G13" s="6" t="s">
        <v>240</v>
      </c>
    </row>
    <row r="14" spans="1:7" s="12" customFormat="1" ht="15" customHeight="1">
      <c r="A14" s="10" t="s">
        <v>221</v>
      </c>
      <c r="B14" s="10"/>
      <c r="C14" s="41" t="s">
        <v>222</v>
      </c>
      <c r="D14" s="41" t="s">
        <v>222</v>
      </c>
      <c r="E14" s="41" t="s">
        <v>222</v>
      </c>
      <c r="F14" s="42" t="s">
        <v>222</v>
      </c>
      <c r="G14" s="10" t="s">
        <v>223</v>
      </c>
    </row>
    <row r="15" spans="1:7" s="9" customFormat="1" ht="24">
      <c r="A15" s="43" t="s">
        <v>241</v>
      </c>
      <c r="B15" s="10" t="s">
        <v>242</v>
      </c>
      <c r="C15" s="44">
        <v>140</v>
      </c>
      <c r="D15" s="44" t="s">
        <v>246</v>
      </c>
      <c r="E15" s="44">
        <v>140</v>
      </c>
      <c r="F15" s="45" t="s">
        <v>246</v>
      </c>
      <c r="G15" s="14" t="s">
        <v>243</v>
      </c>
    </row>
    <row r="16" spans="1:7" s="15" customFormat="1" ht="60">
      <c r="A16" s="43" t="s">
        <v>244</v>
      </c>
      <c r="B16" s="10" t="s">
        <v>245</v>
      </c>
      <c r="C16" s="45" t="s">
        <v>246</v>
      </c>
      <c r="D16" s="45" t="s">
        <v>246</v>
      </c>
      <c r="E16" s="45" t="s">
        <v>246</v>
      </c>
      <c r="F16" s="45" t="s">
        <v>246</v>
      </c>
      <c r="G16" s="14" t="s">
        <v>247</v>
      </c>
    </row>
    <row r="17" spans="1:7" s="15" customFormat="1" ht="24">
      <c r="A17" s="43" t="s">
        <v>248</v>
      </c>
      <c r="B17" s="10" t="s">
        <v>249</v>
      </c>
      <c r="C17" s="45" t="s">
        <v>246</v>
      </c>
      <c r="D17" s="45" t="s">
        <v>246</v>
      </c>
      <c r="E17" s="45" t="s">
        <v>246</v>
      </c>
      <c r="F17" s="45" t="s">
        <v>246</v>
      </c>
      <c r="G17" s="14" t="s">
        <v>250</v>
      </c>
    </row>
    <row r="18" spans="1:7" s="15" customFormat="1" ht="24">
      <c r="A18" s="43" t="s">
        <v>251</v>
      </c>
      <c r="B18" s="10" t="s">
        <v>252</v>
      </c>
      <c r="C18" s="45" t="s">
        <v>246</v>
      </c>
      <c r="D18" s="45" t="s">
        <v>246</v>
      </c>
      <c r="E18" s="45" t="s">
        <v>246</v>
      </c>
      <c r="F18" s="45" t="s">
        <v>246</v>
      </c>
      <c r="G18" s="14" t="s">
        <v>253</v>
      </c>
    </row>
    <row r="19" spans="1:7">
      <c r="A19" s="34"/>
      <c r="B19" s="34"/>
      <c r="C19" s="34"/>
      <c r="D19" s="34"/>
      <c r="E19" s="34"/>
      <c r="F19" s="34"/>
      <c r="G19" s="34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8740157480314965" bottom="0.78740157480314965" header="0.51181102362204722" footer="0.51181102362204722"/>
  <pageSetup paperSize="9" firstPageNumber="12" orientation="landscape" useFirstPageNumber="1" r:id="rId1"/>
  <headerFooter alignWithMargins="0">
    <oddFooter>&amp;R12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outlinePr summaryBelow="0"/>
  </sheetPr>
  <dimension ref="A1:BD459"/>
  <sheetViews>
    <sheetView view="pageBreakPreview" zoomScale="70" zoomScaleNormal="60" zoomScaleSheetLayoutView="70" workbookViewId="0">
      <pane xSplit="2" ySplit="2" topLeftCell="C3" activePane="bottomRight" state="frozen"/>
      <selection activeCell="E35" sqref="E35"/>
      <selection pane="topRight" activeCell="E35" sqref="E35"/>
      <selection pane="bottomLeft" activeCell="E35" sqref="E35"/>
      <selection pane="bottomRight" activeCell="O16" sqref="O16"/>
    </sheetView>
  </sheetViews>
  <sheetFormatPr defaultColWidth="9.140625" defaultRowHeight="12.75"/>
  <cols>
    <col min="1" max="1" width="7.42578125" style="307" customWidth="1"/>
    <col min="2" max="2" width="31.28515625" style="308" customWidth="1"/>
    <col min="3" max="3" width="11.85546875" style="312" customWidth="1"/>
    <col min="4" max="5" width="11.85546875" style="313" customWidth="1"/>
    <col min="6" max="7" width="11.85546875" style="312" customWidth="1"/>
    <col min="8" max="8" width="11.85546875" style="307" customWidth="1"/>
    <col min="9" max="9" width="11.85546875" style="309" customWidth="1"/>
    <col min="10" max="13" width="11.85546875" style="307" customWidth="1"/>
    <col min="14" max="14" width="17.42578125" style="310" bestFit="1" customWidth="1"/>
    <col min="15" max="15" width="35.28515625" style="310" customWidth="1"/>
    <col min="16" max="17" width="16.140625" style="310" customWidth="1"/>
    <col min="18" max="56" width="9.140625" style="310"/>
    <col min="57" max="16384" width="9.140625" style="311"/>
  </cols>
  <sheetData>
    <row r="1" spans="1:56" s="277" customFormat="1" ht="11.25">
      <c r="A1" s="379"/>
      <c r="B1" s="379"/>
      <c r="C1" s="225" t="s">
        <v>51</v>
      </c>
      <c r="D1" s="226" t="s">
        <v>53</v>
      </c>
      <c r="E1" s="226" t="s">
        <v>175</v>
      </c>
      <c r="F1" s="225" t="s">
        <v>55</v>
      </c>
      <c r="G1" s="226" t="s">
        <v>57</v>
      </c>
      <c r="H1" s="226" t="s">
        <v>59</v>
      </c>
      <c r="I1" s="225" t="s">
        <v>61</v>
      </c>
      <c r="J1" s="225" t="s">
        <v>63</v>
      </c>
      <c r="K1" s="225" t="s">
        <v>181</v>
      </c>
      <c r="L1" s="225" t="s">
        <v>148</v>
      </c>
      <c r="M1" s="376" t="s">
        <v>49</v>
      </c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</row>
    <row r="2" spans="1:56" s="279" customFormat="1" ht="123.75">
      <c r="A2" s="379"/>
      <c r="B2" s="379"/>
      <c r="C2" s="225" t="s">
        <v>52</v>
      </c>
      <c r="D2" s="225" t="s">
        <v>54</v>
      </c>
      <c r="E2" s="225" t="s">
        <v>176</v>
      </c>
      <c r="F2" s="225" t="s">
        <v>56</v>
      </c>
      <c r="G2" s="225" t="s">
        <v>58</v>
      </c>
      <c r="H2" s="225" t="s">
        <v>60</v>
      </c>
      <c r="I2" s="225" t="s">
        <v>62</v>
      </c>
      <c r="J2" s="225" t="s">
        <v>64</v>
      </c>
      <c r="K2" s="225" t="s">
        <v>182</v>
      </c>
      <c r="L2" s="225" t="s">
        <v>514</v>
      </c>
      <c r="M2" s="376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</row>
    <row r="3" spans="1:56" s="283" customFormat="1" ht="11.25">
      <c r="A3" s="280" t="s">
        <v>72</v>
      </c>
      <c r="B3" s="280" t="s">
        <v>11</v>
      </c>
      <c r="C3" s="280">
        <v>211199778.78716743</v>
      </c>
      <c r="D3" s="280">
        <v>211199778.78716743</v>
      </c>
      <c r="E3" s="280"/>
      <c r="F3" s="280">
        <v>933877.6090840851</v>
      </c>
      <c r="G3" s="280"/>
      <c r="H3" s="280">
        <v>933877.6090840851</v>
      </c>
      <c r="I3" s="280">
        <f>ОУ!D3+ОУ!H5+'HP-HC_sha'!AJ21</f>
        <v>23559607.406290535</v>
      </c>
      <c r="J3" s="280">
        <v>228214.87216</v>
      </c>
      <c r="K3" s="280"/>
      <c r="L3" s="280">
        <v>228214.87216000003</v>
      </c>
      <c r="M3" s="281">
        <v>225094213.0321742</v>
      </c>
      <c r="N3" s="282"/>
      <c r="O3" s="282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</row>
    <row r="4" spans="1:56" s="287" customFormat="1">
      <c r="A4" s="284" t="s">
        <v>73</v>
      </c>
      <c r="B4" s="285" t="s">
        <v>12</v>
      </c>
      <c r="C4" s="286">
        <v>109144608.84072408</v>
      </c>
      <c r="D4" s="286">
        <v>109144608.84072408</v>
      </c>
      <c r="E4" s="286"/>
      <c r="F4" s="286">
        <v>933877.6090840851</v>
      </c>
      <c r="G4" s="286"/>
      <c r="H4" s="286">
        <v>933877.6090840851</v>
      </c>
      <c r="I4" s="286"/>
      <c r="J4" s="286">
        <v>228215</v>
      </c>
      <c r="K4" s="286"/>
      <c r="L4" s="286">
        <v>228215</v>
      </c>
      <c r="M4" s="281">
        <v>122850764.01357085</v>
      </c>
      <c r="N4" s="282"/>
      <c r="O4" s="282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</row>
    <row r="5" spans="1:56" s="287" customFormat="1" ht="38.25">
      <c r="A5" s="284" t="s">
        <v>74</v>
      </c>
      <c r="B5" s="285" t="s">
        <v>13</v>
      </c>
      <c r="C5" s="288">
        <v>13277910.733533975</v>
      </c>
      <c r="D5" s="288">
        <v>13277910.733533975</v>
      </c>
      <c r="E5" s="288"/>
      <c r="F5" s="288"/>
      <c r="G5" s="288"/>
      <c r="H5" s="288"/>
      <c r="I5" s="288"/>
      <c r="J5" s="288"/>
      <c r="K5" s="288"/>
      <c r="L5" s="288"/>
      <c r="M5" s="281">
        <v>13277910.733533975</v>
      </c>
      <c r="N5" s="282"/>
      <c r="O5" s="282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</row>
    <row r="6" spans="1:56" s="287" customFormat="1" ht="38.25">
      <c r="A6" s="284" t="s">
        <v>75</v>
      </c>
      <c r="B6" s="285" t="s">
        <v>99</v>
      </c>
      <c r="C6" s="286">
        <v>88777259.212909356</v>
      </c>
      <c r="D6" s="286">
        <v>88777259.212909356</v>
      </c>
      <c r="E6" s="286"/>
      <c r="F6" s="286"/>
      <c r="G6" s="286"/>
      <c r="H6" s="286"/>
      <c r="I6" s="286"/>
      <c r="J6" s="286"/>
      <c r="K6" s="286"/>
      <c r="L6" s="286"/>
      <c r="M6" s="281">
        <v>88777259.212909356</v>
      </c>
      <c r="N6" s="282"/>
      <c r="O6" s="282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</row>
    <row r="7" spans="1:56" s="289" customFormat="1" ht="11.25">
      <c r="A7" s="280" t="s">
        <v>76</v>
      </c>
      <c r="B7" s="280" t="s">
        <v>100</v>
      </c>
      <c r="C7" s="280">
        <v>2823977.838</v>
      </c>
      <c r="D7" s="280">
        <v>2823977.838</v>
      </c>
      <c r="E7" s="280"/>
      <c r="F7" s="280"/>
      <c r="G7" s="280"/>
      <c r="H7" s="280"/>
      <c r="I7" s="280"/>
      <c r="J7" s="280"/>
      <c r="K7" s="280"/>
      <c r="L7" s="280"/>
      <c r="M7" s="280">
        <v>2823977.838</v>
      </c>
      <c r="N7" s="282"/>
      <c r="O7" s="282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</row>
    <row r="8" spans="1:56" s="289" customFormat="1">
      <c r="A8" s="284" t="s">
        <v>16</v>
      </c>
      <c r="B8" s="285" t="s">
        <v>140</v>
      </c>
      <c r="C8" s="286">
        <v>334542.83799999999</v>
      </c>
      <c r="D8" s="286">
        <v>334542.83799999999</v>
      </c>
      <c r="E8" s="286"/>
      <c r="F8" s="286"/>
      <c r="G8" s="286"/>
      <c r="H8" s="286"/>
      <c r="I8" s="286"/>
      <c r="J8" s="286"/>
      <c r="K8" s="286"/>
      <c r="L8" s="286"/>
      <c r="M8" s="281">
        <v>334542.83799999999</v>
      </c>
      <c r="N8" s="282"/>
      <c r="O8" s="282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</row>
    <row r="9" spans="1:56" s="287" customFormat="1">
      <c r="A9" s="284" t="s">
        <v>77</v>
      </c>
      <c r="B9" s="285" t="s">
        <v>101</v>
      </c>
      <c r="C9" s="286">
        <v>2489435</v>
      </c>
      <c r="D9" s="286">
        <v>2489435</v>
      </c>
      <c r="E9" s="286"/>
      <c r="F9" s="286"/>
      <c r="G9" s="286"/>
      <c r="H9" s="286"/>
      <c r="I9" s="286"/>
      <c r="J9" s="286"/>
      <c r="K9" s="286"/>
      <c r="L9" s="286"/>
      <c r="M9" s="281">
        <v>2489435</v>
      </c>
      <c r="N9" s="282"/>
      <c r="O9" s="282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</row>
    <row r="10" spans="1:56" s="287" customFormat="1" ht="22.5">
      <c r="A10" s="280" t="s">
        <v>18</v>
      </c>
      <c r="B10" s="280" t="s">
        <v>102</v>
      </c>
      <c r="C10" s="290">
        <v>97081789.274832502</v>
      </c>
      <c r="D10" s="290">
        <v>97081789.274832502</v>
      </c>
      <c r="E10" s="290"/>
      <c r="F10" s="290">
        <v>4867794.2773870081</v>
      </c>
      <c r="G10" s="290"/>
      <c r="H10" s="290">
        <v>4867794.2773870081</v>
      </c>
      <c r="I10" s="290">
        <f>I11+I12+I13+I14</f>
        <v>17882425</v>
      </c>
      <c r="J10" s="290"/>
      <c r="K10" s="290"/>
      <c r="L10" s="290"/>
      <c r="M10" s="281">
        <v>168316332.01315096</v>
      </c>
      <c r="N10" s="282"/>
      <c r="O10" s="282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</row>
    <row r="11" spans="1:56" s="287" customFormat="1">
      <c r="A11" s="284" t="s">
        <v>80</v>
      </c>
      <c r="B11" s="285" t="s">
        <v>103</v>
      </c>
      <c r="C11" s="286">
        <v>86608580.85345833</v>
      </c>
      <c r="D11" s="286">
        <v>86608580.85345833</v>
      </c>
      <c r="E11" s="286"/>
      <c r="F11" s="286">
        <v>262033.05808000339</v>
      </c>
      <c r="G11" s="286"/>
      <c r="H11" s="286">
        <v>262033.05808000339</v>
      </c>
      <c r="I11" s="286">
        <f>ОУ!E3+ОУ!H6</f>
        <v>8673218</v>
      </c>
      <c r="J11" s="286"/>
      <c r="K11" s="286"/>
      <c r="L11" s="286"/>
      <c r="M11" s="281">
        <v>90443131.783714965</v>
      </c>
      <c r="N11" s="282"/>
      <c r="O11" s="282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</row>
    <row r="12" spans="1:56" s="289" customFormat="1">
      <c r="A12" s="284" t="s">
        <v>81</v>
      </c>
      <c r="B12" s="285" t="s">
        <v>19</v>
      </c>
      <c r="C12" s="291"/>
      <c r="D12" s="291"/>
      <c r="E12" s="291"/>
      <c r="F12" s="291">
        <v>3586363.682651117</v>
      </c>
      <c r="G12" s="291"/>
      <c r="H12" s="291">
        <v>3586363.682651117</v>
      </c>
      <c r="I12" s="291">
        <f>ОУ!G3+ОУ!H8</f>
        <v>6021311</v>
      </c>
      <c r="J12" s="291"/>
      <c r="K12" s="291"/>
      <c r="L12" s="291"/>
      <c r="M12" s="281">
        <v>52482287.144661337</v>
      </c>
      <c r="N12" s="282"/>
      <c r="O12" s="282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</row>
    <row r="13" spans="1:56" s="289" customFormat="1">
      <c r="A13" s="284" t="s">
        <v>82</v>
      </c>
      <c r="B13" s="285" t="s">
        <v>20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1">
        <v>0</v>
      </c>
      <c r="N13" s="282"/>
      <c r="O13" s="282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</row>
    <row r="14" spans="1:56" s="292" customFormat="1">
      <c r="A14" s="284" t="s">
        <v>83</v>
      </c>
      <c r="B14" s="285" t="s">
        <v>21</v>
      </c>
      <c r="C14" s="286">
        <v>5041892.0213741697</v>
      </c>
      <c r="D14" s="286">
        <v>5041892.0213741697</v>
      </c>
      <c r="E14" s="286"/>
      <c r="F14" s="286">
        <v>1019397.536655888</v>
      </c>
      <c r="G14" s="286"/>
      <c r="H14" s="286">
        <v>1019397.536655888</v>
      </c>
      <c r="I14" s="286">
        <f>ОУ!F3+ОУ!H7+ОУ!B16</f>
        <v>3187896</v>
      </c>
      <c r="J14" s="286"/>
      <c r="K14" s="286"/>
      <c r="L14" s="286"/>
      <c r="M14" s="281">
        <v>19959596.684774663</v>
      </c>
      <c r="N14" s="282"/>
      <c r="O14" s="282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</row>
    <row r="15" spans="1:56" s="289" customFormat="1" ht="22.5">
      <c r="A15" s="280" t="s">
        <v>84</v>
      </c>
      <c r="B15" s="280" t="s">
        <v>104</v>
      </c>
      <c r="C15" s="280">
        <v>22340030.800000001</v>
      </c>
      <c r="D15" s="280">
        <v>22340030.800000001</v>
      </c>
      <c r="E15" s="280"/>
      <c r="F15" s="280">
        <v>255191.46387425918</v>
      </c>
      <c r="G15" s="280"/>
      <c r="H15" s="280">
        <v>255191.46387425918</v>
      </c>
      <c r="I15" s="280">
        <f>ОУ!H9+'HF-HP_sha'!I18</f>
        <v>14731828.96112242</v>
      </c>
      <c r="J15" s="280"/>
      <c r="K15" s="280"/>
      <c r="L15" s="280"/>
      <c r="M15" s="281">
        <f>C15+F15+I15</f>
        <v>37327051.224996679</v>
      </c>
      <c r="N15" s="282"/>
      <c r="O15" s="282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</row>
    <row r="16" spans="1:56" s="287" customFormat="1" ht="38.25">
      <c r="A16" s="284" t="s">
        <v>85</v>
      </c>
      <c r="B16" s="285" t="s">
        <v>105</v>
      </c>
      <c r="C16" s="293">
        <v>2965244</v>
      </c>
      <c r="D16" s="293">
        <v>2965244</v>
      </c>
      <c r="E16" s="293"/>
      <c r="F16" s="293">
        <v>255191.46387425918</v>
      </c>
      <c r="G16" s="293"/>
      <c r="H16" s="293">
        <v>255191.46387425918</v>
      </c>
      <c r="I16" s="293"/>
      <c r="J16" s="293"/>
      <c r="K16" s="293"/>
      <c r="L16" s="293"/>
      <c r="M16" s="281">
        <v>3220435</v>
      </c>
      <c r="N16" s="282"/>
      <c r="O16" s="282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6"/>
    </row>
    <row r="17" spans="1:56" s="287" customFormat="1">
      <c r="A17" s="284" t="s">
        <v>22</v>
      </c>
      <c r="B17" s="285" t="s">
        <v>106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81"/>
      <c r="N17" s="282"/>
      <c r="O17" s="282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</row>
    <row r="18" spans="1:56" s="289" customFormat="1" ht="25.5">
      <c r="A18" s="284" t="s">
        <v>23</v>
      </c>
      <c r="B18" s="285" t="s">
        <v>139</v>
      </c>
      <c r="C18" s="286"/>
      <c r="D18" s="286"/>
      <c r="E18" s="286"/>
      <c r="F18" s="286"/>
      <c r="G18" s="286"/>
      <c r="H18" s="286"/>
      <c r="I18" s="286">
        <f>'HF-HC _sha'!I17</f>
        <v>7070413.9611224197</v>
      </c>
      <c r="J18" s="286"/>
      <c r="K18" s="286"/>
      <c r="L18" s="286"/>
      <c r="M18" s="281"/>
      <c r="N18" s="282"/>
      <c r="O18" s="282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</row>
    <row r="19" spans="1:56" s="287" customFormat="1" ht="22.5">
      <c r="A19" s="280" t="s">
        <v>87</v>
      </c>
      <c r="B19" s="280" t="s">
        <v>108</v>
      </c>
      <c r="C19" s="280">
        <v>30340185.899999999</v>
      </c>
      <c r="D19" s="280">
        <v>30340185.899999999</v>
      </c>
      <c r="E19" s="280"/>
      <c r="F19" s="280">
        <v>11728544.946907306</v>
      </c>
      <c r="G19" s="280"/>
      <c r="H19" s="280">
        <v>11728544.946907306</v>
      </c>
      <c r="I19" s="280">
        <f>I20+I21+I22</f>
        <v>108694400</v>
      </c>
      <c r="J19" s="280"/>
      <c r="K19" s="280"/>
      <c r="L19" s="280"/>
      <c r="M19" s="281">
        <f>D19+F19+I19</f>
        <v>150763130.84690732</v>
      </c>
      <c r="N19" s="282"/>
      <c r="O19" s="282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</row>
    <row r="20" spans="1:56" s="287" customFormat="1">
      <c r="A20" s="284" t="s">
        <v>88</v>
      </c>
      <c r="B20" s="285" t="s">
        <v>109</v>
      </c>
      <c r="C20" s="286"/>
      <c r="D20" s="286"/>
      <c r="E20" s="286"/>
      <c r="F20" s="286">
        <v>10723514.758083479</v>
      </c>
      <c r="G20" s="286"/>
      <c r="H20" s="286">
        <v>10723514.758083479</v>
      </c>
      <c r="I20" s="286">
        <f>'Розница ЛС'!H26*1000</f>
        <v>87690200</v>
      </c>
      <c r="J20" s="286"/>
      <c r="K20" s="286"/>
      <c r="L20" s="286"/>
      <c r="M20" s="281">
        <v>156926243.55311364</v>
      </c>
      <c r="N20" s="282"/>
      <c r="O20" s="282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</row>
    <row r="21" spans="1:56" s="287" customFormat="1" ht="38.25">
      <c r="A21" s="294" t="s">
        <v>142</v>
      </c>
      <c r="B21" s="285" t="s">
        <v>143</v>
      </c>
      <c r="C21" s="286"/>
      <c r="D21" s="286"/>
      <c r="E21" s="286"/>
      <c r="F21" s="286">
        <v>474122.47845807398</v>
      </c>
      <c r="G21" s="286"/>
      <c r="H21" s="286">
        <v>474122.47845807398</v>
      </c>
      <c r="I21" s="286">
        <f>'Розница ЛС'!H27*1000</f>
        <v>21004200</v>
      </c>
      <c r="J21" s="286"/>
      <c r="K21" s="286"/>
      <c r="L21" s="286"/>
      <c r="M21" s="281">
        <v>6938234.4508298934</v>
      </c>
      <c r="N21" s="282"/>
      <c r="O21" s="282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</row>
    <row r="22" spans="1:56" s="283" customFormat="1" ht="38.25">
      <c r="A22" s="284" t="s">
        <v>89</v>
      </c>
      <c r="B22" s="295" t="s">
        <v>110</v>
      </c>
      <c r="C22" s="286"/>
      <c r="D22" s="286"/>
      <c r="E22" s="286"/>
      <c r="F22" s="286">
        <v>417337.24655039707</v>
      </c>
      <c r="G22" s="286"/>
      <c r="H22" s="286">
        <v>417337.24655039707</v>
      </c>
      <c r="I22" s="286"/>
      <c r="J22" s="286"/>
      <c r="K22" s="286"/>
      <c r="L22" s="286"/>
      <c r="M22" s="281">
        <v>6107248.2179022161</v>
      </c>
      <c r="N22" s="282"/>
      <c r="O22" s="282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</row>
    <row r="23" spans="1:56" s="297" customFormat="1" ht="22.5">
      <c r="A23" s="280" t="s">
        <v>90</v>
      </c>
      <c r="B23" s="280" t="s">
        <v>111</v>
      </c>
      <c r="C23" s="280">
        <v>16810044.399999999</v>
      </c>
      <c r="D23" s="280">
        <v>16810044.399999999</v>
      </c>
      <c r="E23" s="280"/>
      <c r="F23" s="280">
        <v>774468.46409024508</v>
      </c>
      <c r="G23" s="280"/>
      <c r="H23" s="280">
        <v>774468.46409024508</v>
      </c>
      <c r="I23" s="280"/>
      <c r="J23" s="280">
        <v>3112987.8933238848</v>
      </c>
      <c r="K23" s="280"/>
      <c r="L23" s="280">
        <v>3112987.8933238848</v>
      </c>
      <c r="M23" s="231">
        <v>613306.30436388624</v>
      </c>
      <c r="N23" s="282"/>
      <c r="O23" s="282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</row>
    <row r="24" spans="1:56" s="289" customFormat="1" ht="22.5">
      <c r="A24" s="280" t="s">
        <v>91</v>
      </c>
      <c r="B24" s="280" t="s">
        <v>112</v>
      </c>
      <c r="C24" s="280">
        <f>C25+C26</f>
        <v>18668002.399999999</v>
      </c>
      <c r="D24" s="280">
        <f>D25+D26</f>
        <v>18668002.399999999</v>
      </c>
      <c r="E24" s="280"/>
      <c r="F24" s="280">
        <v>2909514</v>
      </c>
      <c r="G24" s="280"/>
      <c r="H24" s="280">
        <v>2909514</v>
      </c>
      <c r="I24" s="280"/>
      <c r="J24" s="280">
        <v>70000.995169736882</v>
      </c>
      <c r="K24" s="280"/>
      <c r="L24" s="280">
        <v>70000.995169736882</v>
      </c>
      <c r="M24" s="281">
        <f>D24+F24+J24</f>
        <v>21647517.395169735</v>
      </c>
      <c r="N24" s="282"/>
      <c r="O24" s="282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76"/>
      <c r="AS24" s="276"/>
      <c r="AT24" s="276"/>
      <c r="AU24" s="276"/>
      <c r="AV24" s="276"/>
      <c r="AW24" s="276"/>
      <c r="AX24" s="276"/>
      <c r="AY24" s="276"/>
      <c r="AZ24" s="276"/>
      <c r="BA24" s="276"/>
      <c r="BB24" s="276"/>
      <c r="BC24" s="276"/>
      <c r="BD24" s="276"/>
    </row>
    <row r="25" spans="1:56" s="289" customFormat="1" ht="25.5">
      <c r="A25" s="284" t="s">
        <v>92</v>
      </c>
      <c r="B25" s="285" t="s">
        <v>113</v>
      </c>
      <c r="C25" s="240">
        <f>6512569.4+7662190</f>
        <v>14174759.4</v>
      </c>
      <c r="D25" s="240">
        <v>6512569.4000000004</v>
      </c>
      <c r="E25" s="291"/>
      <c r="F25" s="291"/>
      <c r="G25" s="291"/>
      <c r="H25" s="291"/>
      <c r="I25" s="286"/>
      <c r="J25" s="286">
        <v>70000.995169736882</v>
      </c>
      <c r="K25" s="291"/>
      <c r="L25" s="286">
        <v>70000.995169736882</v>
      </c>
      <c r="M25" s="281">
        <f>D25+L25</f>
        <v>6582570.3951697368</v>
      </c>
      <c r="N25" s="282"/>
      <c r="O25" s="282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</row>
    <row r="26" spans="1:56" s="289" customFormat="1" ht="25.5">
      <c r="A26" s="284" t="s">
        <v>95</v>
      </c>
      <c r="B26" s="285" t="s">
        <v>114</v>
      </c>
      <c r="C26" s="240">
        <v>4493243</v>
      </c>
      <c r="D26" s="240">
        <f>4493243+7662190</f>
        <v>12155433</v>
      </c>
      <c r="E26" s="286"/>
      <c r="F26" s="286">
        <v>2909514</v>
      </c>
      <c r="G26" s="298"/>
      <c r="H26" s="286">
        <v>2909514</v>
      </c>
      <c r="I26" s="286"/>
      <c r="J26" s="286"/>
      <c r="K26" s="286"/>
      <c r="L26" s="286"/>
      <c r="M26" s="281">
        <v>2909514</v>
      </c>
      <c r="N26" s="282"/>
      <c r="O26" s="282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6"/>
      <c r="AQ26" s="276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</row>
    <row r="27" spans="1:56" s="297" customFormat="1" ht="11.25">
      <c r="A27" s="280" t="s">
        <v>96</v>
      </c>
      <c r="B27" s="280" t="s">
        <v>115</v>
      </c>
      <c r="C27" s="299">
        <v>1404947</v>
      </c>
      <c r="D27" s="299">
        <v>1404947</v>
      </c>
      <c r="E27" s="299"/>
      <c r="F27" s="299"/>
      <c r="G27" s="299"/>
      <c r="H27" s="299"/>
      <c r="I27" s="299"/>
      <c r="J27" s="299"/>
      <c r="K27" s="299"/>
      <c r="L27" s="299"/>
      <c r="M27" s="281">
        <v>1404947</v>
      </c>
      <c r="N27" s="282"/>
      <c r="O27" s="282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296"/>
      <c r="AX27" s="296"/>
      <c r="AY27" s="296"/>
      <c r="AZ27" s="296"/>
      <c r="BA27" s="296"/>
      <c r="BB27" s="296"/>
      <c r="BC27" s="296"/>
      <c r="BD27" s="296"/>
    </row>
    <row r="28" spans="1:56" s="283" customFormat="1" ht="38.25">
      <c r="A28" s="284" t="s">
        <v>97</v>
      </c>
      <c r="B28" s="285" t="s">
        <v>116</v>
      </c>
      <c r="C28" s="286">
        <v>1404947</v>
      </c>
      <c r="D28" s="286">
        <v>1404947</v>
      </c>
      <c r="E28" s="286"/>
      <c r="F28" s="286"/>
      <c r="G28" s="286"/>
      <c r="H28" s="286"/>
      <c r="I28" s="286"/>
      <c r="J28" s="286"/>
      <c r="K28" s="286"/>
      <c r="L28" s="286"/>
      <c r="M28" s="281">
        <v>1404947</v>
      </c>
      <c r="N28" s="282"/>
      <c r="O28" s="282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</row>
    <row r="29" spans="1:56" s="297" customFormat="1">
      <c r="A29" s="284" t="s">
        <v>25</v>
      </c>
      <c r="B29" s="300" t="s">
        <v>141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281"/>
      <c r="N29" s="282"/>
      <c r="O29" s="282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</row>
    <row r="30" spans="1:56" s="289" customFormat="1" ht="11.25">
      <c r="A30" s="280" t="s">
        <v>98</v>
      </c>
      <c r="B30" s="280" t="s">
        <v>117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1">
        <v>0</v>
      </c>
      <c r="N30" s="282"/>
      <c r="O30" s="282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</row>
    <row r="31" spans="1:56" s="289" customFormat="1" ht="22.5">
      <c r="A31" s="280" t="s">
        <v>206</v>
      </c>
      <c r="B31" s="280" t="s">
        <v>207</v>
      </c>
      <c r="C31" s="290">
        <v>1608387.9000000001</v>
      </c>
      <c r="D31" s="290">
        <v>1608387.9000000001</v>
      </c>
      <c r="E31" s="290"/>
      <c r="F31" s="290">
        <v>191021.74797782121</v>
      </c>
      <c r="G31" s="290"/>
      <c r="H31" s="290">
        <v>191021.74797782121</v>
      </c>
      <c r="I31" s="290"/>
      <c r="J31" s="290">
        <v>2029342.1204479975</v>
      </c>
      <c r="K31" s="290"/>
      <c r="L31" s="290">
        <v>2029342.1204479975</v>
      </c>
      <c r="M31" s="281">
        <v>6433112.5068210084</v>
      </c>
      <c r="N31" s="282"/>
      <c r="O31" s="282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</row>
    <row r="32" spans="1:56" s="287" customFormat="1" ht="11.25">
      <c r="A32" s="380" t="s">
        <v>49</v>
      </c>
      <c r="B32" s="380"/>
      <c r="C32" s="253">
        <f>C3+C7+C10+C15+C19+C23+C24+C27+C31</f>
        <v>402277144.29999983</v>
      </c>
      <c r="D32" s="253">
        <f>D31+D27+D24+D23+D19+D15+D10+D7+D3</f>
        <v>402277144.29999995</v>
      </c>
      <c r="E32" s="302"/>
      <c r="F32" s="302">
        <v>22328152.103801362</v>
      </c>
      <c r="G32" s="302"/>
      <c r="H32" s="302">
        <v>22328152.103801362</v>
      </c>
      <c r="I32" s="302">
        <f>I3+I7+I10+I15+I19+I23+I24+I27+I30+I31</f>
        <v>164868261.36741295</v>
      </c>
      <c r="J32" s="302">
        <f>K32+L32</f>
        <v>5440545.8811016195</v>
      </c>
      <c r="K32" s="302"/>
      <c r="L32" s="302">
        <f>L3+L7+L10+L15+L19+L23+L24+L27+L30+L31</f>
        <v>5440545.8811016195</v>
      </c>
      <c r="M32" s="253">
        <f>C32+F32+I32+J32</f>
        <v>594914103.65231574</v>
      </c>
      <c r="N32" s="282"/>
      <c r="O32" s="282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</row>
    <row r="33" spans="1:56" s="277" customFormat="1">
      <c r="A33" s="303"/>
      <c r="B33" s="304"/>
      <c r="C33" s="305"/>
      <c r="D33" s="305"/>
      <c r="E33" s="305"/>
      <c r="F33" s="305"/>
      <c r="G33" s="305"/>
      <c r="H33" s="305"/>
      <c r="I33" s="306"/>
      <c r="J33" s="305"/>
      <c r="K33" s="305"/>
      <c r="L33" s="305"/>
      <c r="M33" s="305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</row>
    <row r="34" spans="1:56" s="277" customFormat="1">
      <c r="A34" s="303"/>
      <c r="B34" s="304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</row>
    <row r="35" spans="1:56" s="277" customFormat="1">
      <c r="A35" s="303"/>
      <c r="B35" s="304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</row>
    <row r="36" spans="1:56" s="277" customFormat="1">
      <c r="A36" s="303"/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  <c r="AU36" s="276"/>
      <c r="AV36" s="276"/>
      <c r="AW36" s="276"/>
      <c r="AX36" s="276"/>
      <c r="AY36" s="276"/>
      <c r="AZ36" s="276"/>
      <c r="BA36" s="276"/>
      <c r="BB36" s="276"/>
      <c r="BC36" s="276"/>
      <c r="BD36" s="276"/>
    </row>
    <row r="37" spans="1:56" s="277" customFormat="1">
      <c r="A37" s="303"/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276"/>
      <c r="AY37" s="276"/>
      <c r="AZ37" s="276"/>
      <c r="BA37" s="276"/>
      <c r="BB37" s="276"/>
      <c r="BC37" s="276"/>
      <c r="BD37" s="276"/>
    </row>
    <row r="38" spans="1:56" s="277" customFormat="1">
      <c r="A38" s="303"/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</row>
    <row r="39" spans="1:56" s="277" customFormat="1">
      <c r="A39" s="303"/>
      <c r="B39" s="304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</row>
    <row r="40" spans="1:56" s="277" customFormat="1">
      <c r="A40" s="303"/>
      <c r="B40" s="304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</row>
    <row r="41" spans="1:56" s="277" customFormat="1">
      <c r="A41" s="303"/>
      <c r="B41" s="304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</row>
    <row r="42" spans="1:56" s="277" customFormat="1">
      <c r="A42" s="303"/>
      <c r="B42" s="304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</row>
    <row r="43" spans="1:56" s="277" customFormat="1">
      <c r="A43" s="303"/>
      <c r="B43" s="304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</row>
    <row r="44" spans="1:56" s="277" customFormat="1">
      <c r="A44" s="303"/>
      <c r="B44" s="304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</row>
    <row r="45" spans="1:56" s="277" customFormat="1">
      <c r="A45" s="303"/>
      <c r="B45" s="304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</row>
    <row r="46" spans="1:56" s="277" customFormat="1">
      <c r="A46" s="303"/>
      <c r="B46" s="304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6"/>
      <c r="BA46" s="276"/>
      <c r="BB46" s="276"/>
      <c r="BC46" s="276"/>
      <c r="BD46" s="276"/>
    </row>
    <row r="47" spans="1:56" s="277" customFormat="1">
      <c r="A47" s="303"/>
      <c r="B47" s="304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</row>
    <row r="48" spans="1:56" s="277" customFormat="1">
      <c r="A48" s="303"/>
      <c r="B48" s="304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</row>
    <row r="49" spans="1:56" s="277" customFormat="1">
      <c r="A49" s="303"/>
      <c r="B49" s="304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</row>
    <row r="50" spans="1:56" s="277" customFormat="1">
      <c r="A50" s="303"/>
      <c r="B50" s="304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</row>
    <row r="51" spans="1:56" s="277" customFormat="1">
      <c r="A51" s="303"/>
      <c r="B51" s="304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6"/>
      <c r="BA51" s="276"/>
      <c r="BB51" s="276"/>
      <c r="BC51" s="276"/>
      <c r="BD51" s="276"/>
    </row>
    <row r="52" spans="1:56" s="277" customFormat="1">
      <c r="A52" s="303"/>
      <c r="B52" s="304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6"/>
      <c r="BA52" s="276"/>
      <c r="BB52" s="276"/>
      <c r="BC52" s="276"/>
      <c r="BD52" s="276"/>
    </row>
    <row r="53" spans="1:56" s="277" customFormat="1">
      <c r="A53" s="303"/>
      <c r="B53" s="304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</row>
    <row r="54" spans="1:56" s="277" customFormat="1">
      <c r="A54" s="303"/>
      <c r="B54" s="304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6"/>
      <c r="BA54" s="276"/>
      <c r="BB54" s="276"/>
      <c r="BC54" s="276"/>
      <c r="BD54" s="276"/>
    </row>
    <row r="55" spans="1:56" s="277" customFormat="1">
      <c r="A55" s="303"/>
      <c r="B55" s="304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6"/>
      <c r="AZ55" s="276"/>
      <c r="BA55" s="276"/>
      <c r="BB55" s="276"/>
      <c r="BC55" s="276"/>
      <c r="BD55" s="276"/>
    </row>
    <row r="56" spans="1:56" s="277" customFormat="1">
      <c r="A56" s="303"/>
      <c r="B56" s="304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</row>
    <row r="57" spans="1:56" s="277" customFormat="1">
      <c r="A57" s="303"/>
      <c r="B57" s="304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</row>
    <row r="58" spans="1:56" s="277" customFormat="1">
      <c r="A58" s="303"/>
      <c r="B58" s="304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</row>
    <row r="59" spans="1:56" s="277" customFormat="1">
      <c r="A59" s="303"/>
      <c r="B59" s="304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</row>
    <row r="60" spans="1:56" s="277" customFormat="1">
      <c r="A60" s="303"/>
      <c r="B60" s="304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6"/>
      <c r="AS60" s="276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</row>
    <row r="61" spans="1:56" s="277" customFormat="1">
      <c r="A61" s="303"/>
      <c r="B61" s="304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</row>
    <row r="62" spans="1:56" s="277" customFormat="1">
      <c r="A62" s="303"/>
      <c r="B62" s="304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6"/>
      <c r="AZ62" s="276"/>
      <c r="BA62" s="276"/>
      <c r="BB62" s="276"/>
      <c r="BC62" s="276"/>
      <c r="BD62" s="276"/>
    </row>
    <row r="63" spans="1:56" s="277" customFormat="1">
      <c r="A63" s="303"/>
      <c r="B63" s="304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</row>
    <row r="64" spans="1:56" s="277" customFormat="1">
      <c r="A64" s="303"/>
      <c r="B64" s="304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6"/>
      <c r="AJ64" s="276"/>
      <c r="AK64" s="276"/>
      <c r="AL64" s="276"/>
      <c r="AM64" s="276"/>
      <c r="AN64" s="276"/>
      <c r="AO64" s="276"/>
      <c r="AP64" s="276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276"/>
      <c r="BB64" s="276"/>
      <c r="BC64" s="276"/>
      <c r="BD64" s="276"/>
    </row>
    <row r="65" spans="1:56" s="277" customFormat="1">
      <c r="A65" s="303"/>
      <c r="B65" s="304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  <c r="BA65" s="276"/>
      <c r="BB65" s="276"/>
      <c r="BC65" s="276"/>
      <c r="BD65" s="276"/>
    </row>
    <row r="66" spans="1:56" s="277" customFormat="1">
      <c r="A66" s="303"/>
      <c r="B66" s="304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  <c r="BA66" s="276"/>
      <c r="BB66" s="276"/>
      <c r="BC66" s="276"/>
      <c r="BD66" s="276"/>
    </row>
    <row r="67" spans="1:56" s="277" customFormat="1">
      <c r="A67" s="303"/>
      <c r="B67" s="304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</row>
    <row r="68" spans="1:56" s="277" customFormat="1">
      <c r="A68" s="303"/>
      <c r="B68" s="304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</row>
    <row r="69" spans="1:56" s="277" customFormat="1">
      <c r="A69" s="303"/>
      <c r="B69" s="304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  <c r="AA69" s="276"/>
      <c r="AB69" s="276"/>
      <c r="AC69" s="276"/>
      <c r="AD69" s="276"/>
      <c r="AE69" s="276"/>
      <c r="AF69" s="276"/>
      <c r="AG69" s="276"/>
      <c r="AH69" s="276"/>
      <c r="AI69" s="276"/>
      <c r="AJ69" s="276"/>
      <c r="AK69" s="276"/>
      <c r="AL69" s="276"/>
      <c r="AM69" s="276"/>
      <c r="AN69" s="276"/>
      <c r="AO69" s="276"/>
      <c r="AP69" s="276"/>
      <c r="AQ69" s="276"/>
      <c r="AR69" s="276"/>
      <c r="AS69" s="276"/>
      <c r="AT69" s="276"/>
      <c r="AU69" s="276"/>
      <c r="AV69" s="276"/>
      <c r="AW69" s="276"/>
      <c r="AX69" s="276"/>
      <c r="AY69" s="276"/>
      <c r="AZ69" s="276"/>
      <c r="BA69" s="276"/>
      <c r="BB69" s="276"/>
      <c r="BC69" s="276"/>
      <c r="BD69" s="276"/>
    </row>
    <row r="70" spans="1:56" s="277" customFormat="1">
      <c r="A70" s="303"/>
      <c r="B70" s="304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</row>
    <row r="71" spans="1:56" s="277" customFormat="1">
      <c r="A71" s="303"/>
      <c r="B71" s="304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</row>
    <row r="72" spans="1:56" s="277" customFormat="1">
      <c r="A72" s="303"/>
      <c r="B72" s="304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</row>
    <row r="73" spans="1:56" s="277" customFormat="1">
      <c r="A73" s="303"/>
      <c r="B73" s="304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  <c r="AA73" s="276"/>
      <c r="AB73" s="276"/>
      <c r="AC73" s="276"/>
      <c r="AD73" s="276"/>
      <c r="AE73" s="276"/>
      <c r="AF73" s="276"/>
      <c r="AG73" s="276"/>
      <c r="AH73" s="276"/>
      <c r="AI73" s="276"/>
      <c r="AJ73" s="276"/>
      <c r="AK73" s="276"/>
      <c r="AL73" s="276"/>
      <c r="AM73" s="276"/>
      <c r="AN73" s="276"/>
      <c r="AO73" s="276"/>
      <c r="AP73" s="276"/>
      <c r="AQ73" s="276"/>
      <c r="AR73" s="276"/>
      <c r="AS73" s="276"/>
      <c r="AT73" s="276"/>
      <c r="AU73" s="276"/>
      <c r="AV73" s="276"/>
      <c r="AW73" s="276"/>
      <c r="AX73" s="276"/>
      <c r="AY73" s="276"/>
      <c r="AZ73" s="276"/>
      <c r="BA73" s="276"/>
      <c r="BB73" s="276"/>
      <c r="BC73" s="276"/>
      <c r="BD73" s="276"/>
    </row>
    <row r="74" spans="1:56" s="277" customFormat="1">
      <c r="A74" s="303"/>
      <c r="B74" s="304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  <c r="AA74" s="276"/>
      <c r="AB74" s="276"/>
      <c r="AC74" s="276"/>
      <c r="AD74" s="276"/>
      <c r="AE74" s="276"/>
      <c r="AF74" s="276"/>
      <c r="AG74" s="276"/>
      <c r="AH74" s="276"/>
      <c r="AI74" s="276"/>
      <c r="AJ74" s="276"/>
      <c r="AK74" s="276"/>
      <c r="AL74" s="276"/>
      <c r="AM74" s="276"/>
      <c r="AN74" s="276"/>
      <c r="AO74" s="276"/>
      <c r="AP74" s="276"/>
      <c r="AQ74" s="276"/>
      <c r="AR74" s="276"/>
      <c r="AS74" s="276"/>
      <c r="AT74" s="276"/>
      <c r="AU74" s="276"/>
      <c r="AV74" s="276"/>
      <c r="AW74" s="276"/>
      <c r="AX74" s="276"/>
      <c r="AY74" s="276"/>
      <c r="AZ74" s="276"/>
      <c r="BA74" s="276"/>
      <c r="BB74" s="276"/>
      <c r="BC74" s="276"/>
      <c r="BD74" s="276"/>
    </row>
    <row r="75" spans="1:56" s="277" customFormat="1">
      <c r="A75" s="303"/>
      <c r="B75" s="304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76"/>
      <c r="BB75" s="276"/>
      <c r="BC75" s="276"/>
      <c r="BD75" s="276"/>
    </row>
    <row r="76" spans="1:56" s="277" customFormat="1">
      <c r="A76" s="303"/>
      <c r="B76" s="304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276"/>
      <c r="BA76" s="276"/>
      <c r="BB76" s="276"/>
      <c r="BC76" s="276"/>
      <c r="BD76" s="276"/>
    </row>
    <row r="77" spans="1:56" s="277" customFormat="1">
      <c r="A77" s="303"/>
      <c r="B77" s="304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  <c r="BC77" s="276"/>
      <c r="BD77" s="276"/>
    </row>
    <row r="78" spans="1:56" s="277" customFormat="1">
      <c r="A78" s="303"/>
      <c r="B78" s="304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  <c r="BC78" s="276"/>
      <c r="BD78" s="276"/>
    </row>
    <row r="79" spans="1:56" s="277" customFormat="1">
      <c r="A79" s="303"/>
      <c r="B79" s="304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  <c r="BC79" s="276"/>
      <c r="BD79" s="276"/>
    </row>
    <row r="80" spans="1:56" s="277" customFormat="1">
      <c r="A80" s="303"/>
      <c r="B80" s="304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  <c r="AA80" s="276"/>
      <c r="AB80" s="276"/>
      <c r="AC80" s="276"/>
      <c r="AD80" s="276"/>
      <c r="AE80" s="276"/>
      <c r="AF80" s="276"/>
      <c r="AG80" s="276"/>
      <c r="AH80" s="276"/>
      <c r="AI80" s="276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  <c r="BC80" s="276"/>
      <c r="BD80" s="276"/>
    </row>
    <row r="81" spans="1:56" s="277" customFormat="1">
      <c r="A81" s="303"/>
      <c r="B81" s="304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</row>
    <row r="82" spans="1:56" s="277" customFormat="1">
      <c r="A82" s="303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  <c r="AA82" s="276"/>
      <c r="AB82" s="276"/>
      <c r="AC82" s="276"/>
      <c r="AD82" s="276"/>
      <c r="AE82" s="276"/>
      <c r="AF82" s="276"/>
      <c r="AG82" s="276"/>
      <c r="AH82" s="276"/>
      <c r="AI82" s="276"/>
      <c r="AJ82" s="276"/>
      <c r="AK82" s="276"/>
      <c r="AL82" s="276"/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6"/>
      <c r="BA82" s="276"/>
      <c r="BB82" s="276"/>
      <c r="BC82" s="276"/>
      <c r="BD82" s="276"/>
    </row>
    <row r="83" spans="1:56" s="277" customFormat="1">
      <c r="A83" s="303"/>
      <c r="B83" s="304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  <c r="AA83" s="276"/>
      <c r="AB83" s="276"/>
      <c r="AC83" s="276"/>
      <c r="AD83" s="276"/>
      <c r="AE83" s="276"/>
      <c r="AF83" s="276"/>
      <c r="AG83" s="276"/>
      <c r="AH83" s="276"/>
      <c r="AI83" s="276"/>
      <c r="AJ83" s="276"/>
      <c r="AK83" s="276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6"/>
      <c r="BA83" s="276"/>
      <c r="BB83" s="276"/>
      <c r="BC83" s="276"/>
      <c r="BD83" s="276"/>
    </row>
    <row r="84" spans="1:56" s="277" customFormat="1">
      <c r="A84" s="303"/>
      <c r="B84" s="304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  <c r="AA84" s="276"/>
      <c r="AB84" s="276"/>
      <c r="AC84" s="276"/>
      <c r="AD84" s="276"/>
      <c r="AE84" s="276"/>
      <c r="AF84" s="276"/>
      <c r="AG84" s="276"/>
      <c r="AH84" s="276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6"/>
      <c r="BA84" s="276"/>
      <c r="BB84" s="276"/>
      <c r="BC84" s="276"/>
      <c r="BD84" s="276"/>
    </row>
    <row r="85" spans="1:56" s="277" customFormat="1">
      <c r="A85" s="303"/>
      <c r="B85" s="304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  <c r="AA85" s="276"/>
      <c r="AB85" s="276"/>
      <c r="AC85" s="276"/>
      <c r="AD85" s="276"/>
      <c r="AE85" s="276"/>
      <c r="AF85" s="276"/>
      <c r="AG85" s="276"/>
      <c r="AH85" s="276"/>
      <c r="AI85" s="276"/>
      <c r="AJ85" s="276"/>
      <c r="AK85" s="276"/>
      <c r="AL85" s="276"/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6"/>
      <c r="BA85" s="276"/>
      <c r="BB85" s="276"/>
      <c r="BC85" s="276"/>
      <c r="BD85" s="276"/>
    </row>
    <row r="86" spans="1:56" s="277" customFormat="1">
      <c r="A86" s="303"/>
      <c r="B86" s="304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  <c r="AA86" s="276"/>
      <c r="AB86" s="276"/>
      <c r="AC86" s="276"/>
      <c r="AD86" s="276"/>
      <c r="AE86" s="276"/>
      <c r="AF86" s="276"/>
      <c r="AG86" s="276"/>
      <c r="AH86" s="276"/>
      <c r="AI86" s="276"/>
      <c r="AJ86" s="276"/>
      <c r="AK86" s="276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6"/>
      <c r="BA86" s="276"/>
      <c r="BB86" s="276"/>
      <c r="BC86" s="276"/>
      <c r="BD86" s="276"/>
    </row>
    <row r="87" spans="1:56" s="277" customFormat="1">
      <c r="A87" s="303"/>
      <c r="B87" s="304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6"/>
      <c r="BA87" s="276"/>
      <c r="BB87" s="276"/>
      <c r="BC87" s="276"/>
      <c r="BD87" s="276"/>
    </row>
    <row r="88" spans="1:56" s="277" customFormat="1">
      <c r="A88" s="303"/>
      <c r="B88" s="304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6"/>
      <c r="BA88" s="276"/>
      <c r="BB88" s="276"/>
      <c r="BC88" s="276"/>
      <c r="BD88" s="276"/>
    </row>
    <row r="89" spans="1:56" s="277" customFormat="1">
      <c r="A89" s="303"/>
      <c r="B89" s="304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  <c r="AA89" s="276"/>
      <c r="AB89" s="276"/>
      <c r="AC89" s="276"/>
      <c r="AD89" s="276"/>
      <c r="AE89" s="276"/>
      <c r="AF89" s="276"/>
      <c r="AG89" s="276"/>
      <c r="AH89" s="276"/>
      <c r="AI89" s="276"/>
      <c r="AJ89" s="276"/>
      <c r="AK89" s="276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6"/>
      <c r="BA89" s="276"/>
      <c r="BB89" s="276"/>
      <c r="BC89" s="276"/>
      <c r="BD89" s="276"/>
    </row>
    <row r="90" spans="1:56" s="277" customFormat="1">
      <c r="A90" s="303"/>
      <c r="B90" s="304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6"/>
      <c r="AE90" s="276"/>
      <c r="AF90" s="276"/>
      <c r="AG90" s="276"/>
      <c r="AH90" s="276"/>
      <c r="AI90" s="276"/>
      <c r="AJ90" s="276"/>
      <c r="AK90" s="276"/>
      <c r="AL90" s="276"/>
      <c r="AM90" s="276"/>
      <c r="AN90" s="276"/>
      <c r="AO90" s="276"/>
      <c r="AP90" s="276"/>
      <c r="AQ90" s="276"/>
      <c r="AR90" s="276"/>
      <c r="AS90" s="276"/>
      <c r="AT90" s="276"/>
      <c r="AU90" s="276"/>
      <c r="AV90" s="276"/>
      <c r="AW90" s="276"/>
      <c r="AX90" s="276"/>
      <c r="AY90" s="276"/>
      <c r="AZ90" s="276"/>
      <c r="BA90" s="276"/>
      <c r="BB90" s="276"/>
      <c r="BC90" s="276"/>
      <c r="BD90" s="276"/>
    </row>
    <row r="91" spans="1:56" s="277" customFormat="1">
      <c r="A91" s="303"/>
      <c r="B91" s="304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  <c r="AA91" s="276"/>
      <c r="AB91" s="276"/>
      <c r="AC91" s="276"/>
      <c r="AD91" s="276"/>
      <c r="AE91" s="276"/>
      <c r="AF91" s="276"/>
      <c r="AG91" s="276"/>
      <c r="AH91" s="276"/>
      <c r="AI91" s="276"/>
      <c r="AJ91" s="276"/>
      <c r="AK91" s="276"/>
      <c r="AL91" s="276"/>
      <c r="AM91" s="276"/>
      <c r="AN91" s="276"/>
      <c r="AO91" s="276"/>
      <c r="AP91" s="276"/>
      <c r="AQ91" s="276"/>
      <c r="AR91" s="276"/>
      <c r="AS91" s="276"/>
      <c r="AT91" s="276"/>
      <c r="AU91" s="276"/>
      <c r="AV91" s="276"/>
      <c r="AW91" s="276"/>
      <c r="AX91" s="276"/>
      <c r="AY91" s="276"/>
      <c r="AZ91" s="276"/>
      <c r="BA91" s="276"/>
      <c r="BB91" s="276"/>
      <c r="BC91" s="276"/>
      <c r="BD91" s="276"/>
    </row>
    <row r="92" spans="1:56" s="277" customFormat="1">
      <c r="A92" s="303"/>
      <c r="B92" s="304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  <c r="AA92" s="276"/>
      <c r="AB92" s="276"/>
      <c r="AC92" s="276"/>
      <c r="AD92" s="276"/>
      <c r="AE92" s="276"/>
      <c r="AF92" s="276"/>
      <c r="AG92" s="276"/>
      <c r="AH92" s="276"/>
      <c r="AI92" s="276"/>
      <c r="AJ92" s="276"/>
      <c r="AK92" s="276"/>
      <c r="AL92" s="276"/>
      <c r="AM92" s="276"/>
      <c r="AN92" s="276"/>
      <c r="AO92" s="276"/>
      <c r="AP92" s="276"/>
      <c r="AQ92" s="276"/>
      <c r="AR92" s="276"/>
      <c r="AS92" s="276"/>
      <c r="AT92" s="276"/>
      <c r="AU92" s="276"/>
      <c r="AV92" s="276"/>
      <c r="AW92" s="276"/>
      <c r="AX92" s="276"/>
      <c r="AY92" s="276"/>
      <c r="AZ92" s="276"/>
      <c r="BA92" s="276"/>
      <c r="BB92" s="276"/>
      <c r="BC92" s="276"/>
      <c r="BD92" s="276"/>
    </row>
    <row r="93" spans="1:56" s="277" customFormat="1">
      <c r="A93" s="303"/>
      <c r="B93" s="304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  <c r="AA93" s="276"/>
      <c r="AB93" s="276"/>
      <c r="AC93" s="276"/>
      <c r="AD93" s="276"/>
      <c r="AE93" s="276"/>
      <c r="AF93" s="276"/>
      <c r="AG93" s="276"/>
      <c r="AH93" s="276"/>
      <c r="AI93" s="276"/>
      <c r="AJ93" s="276"/>
      <c r="AK93" s="276"/>
      <c r="AL93" s="276"/>
      <c r="AM93" s="276"/>
      <c r="AN93" s="276"/>
      <c r="AO93" s="276"/>
      <c r="AP93" s="276"/>
      <c r="AQ93" s="276"/>
      <c r="AR93" s="276"/>
      <c r="AS93" s="276"/>
      <c r="AT93" s="276"/>
      <c r="AU93" s="276"/>
      <c r="AV93" s="276"/>
      <c r="AW93" s="276"/>
      <c r="AX93" s="276"/>
      <c r="AY93" s="276"/>
      <c r="AZ93" s="276"/>
      <c r="BA93" s="276"/>
      <c r="BB93" s="276"/>
      <c r="BC93" s="276"/>
      <c r="BD93" s="276"/>
    </row>
    <row r="94" spans="1:56" s="277" customFormat="1">
      <c r="A94" s="303"/>
      <c r="B94" s="304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  <c r="AA94" s="276"/>
      <c r="AB94" s="276"/>
      <c r="AC94" s="276"/>
      <c r="AD94" s="276"/>
      <c r="AE94" s="276"/>
      <c r="AF94" s="276"/>
      <c r="AG94" s="276"/>
      <c r="AH94" s="276"/>
      <c r="AI94" s="276"/>
      <c r="AJ94" s="276"/>
      <c r="AK94" s="276"/>
      <c r="AL94" s="276"/>
      <c r="AM94" s="276"/>
      <c r="AN94" s="276"/>
      <c r="AO94" s="276"/>
      <c r="AP94" s="276"/>
      <c r="AQ94" s="276"/>
      <c r="AR94" s="276"/>
      <c r="AS94" s="276"/>
      <c r="AT94" s="276"/>
      <c r="AU94" s="276"/>
      <c r="AV94" s="276"/>
      <c r="AW94" s="276"/>
      <c r="AX94" s="276"/>
      <c r="AY94" s="276"/>
      <c r="AZ94" s="276"/>
      <c r="BA94" s="276"/>
      <c r="BB94" s="276"/>
      <c r="BC94" s="276"/>
      <c r="BD94" s="276"/>
    </row>
    <row r="95" spans="1:56" s="277" customFormat="1">
      <c r="A95" s="303"/>
      <c r="B95" s="304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  <c r="AA95" s="276"/>
      <c r="AB95" s="276"/>
      <c r="AC95" s="276"/>
      <c r="AD95" s="276"/>
      <c r="AE95" s="276"/>
      <c r="AF95" s="276"/>
      <c r="AG95" s="276"/>
      <c r="AH95" s="276"/>
      <c r="AI95" s="276"/>
      <c r="AJ95" s="276"/>
      <c r="AK95" s="276"/>
      <c r="AL95" s="276"/>
      <c r="AM95" s="276"/>
      <c r="AN95" s="276"/>
      <c r="AO95" s="276"/>
      <c r="AP95" s="276"/>
      <c r="AQ95" s="276"/>
      <c r="AR95" s="276"/>
      <c r="AS95" s="276"/>
      <c r="AT95" s="276"/>
      <c r="AU95" s="276"/>
      <c r="AV95" s="276"/>
      <c r="AW95" s="276"/>
      <c r="AX95" s="276"/>
      <c r="AY95" s="276"/>
      <c r="AZ95" s="276"/>
      <c r="BA95" s="276"/>
      <c r="BB95" s="276"/>
      <c r="BC95" s="276"/>
      <c r="BD95" s="276"/>
    </row>
    <row r="96" spans="1:56" s="277" customFormat="1">
      <c r="A96" s="303"/>
      <c r="B96" s="304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276"/>
      <c r="AI96" s="276"/>
      <c r="AJ96" s="276"/>
      <c r="AK96" s="276"/>
      <c r="AL96" s="276"/>
      <c r="AM96" s="276"/>
      <c r="AN96" s="276"/>
      <c r="AO96" s="276"/>
      <c r="AP96" s="276"/>
      <c r="AQ96" s="276"/>
      <c r="AR96" s="276"/>
      <c r="AS96" s="276"/>
      <c r="AT96" s="276"/>
      <c r="AU96" s="276"/>
      <c r="AV96" s="276"/>
      <c r="AW96" s="276"/>
      <c r="AX96" s="276"/>
      <c r="AY96" s="276"/>
      <c r="AZ96" s="276"/>
      <c r="BA96" s="276"/>
      <c r="BB96" s="276"/>
      <c r="BC96" s="276"/>
      <c r="BD96" s="276"/>
    </row>
    <row r="97" spans="1:56" s="277" customFormat="1">
      <c r="A97" s="303"/>
      <c r="B97" s="304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  <c r="AA97" s="276"/>
      <c r="AB97" s="276"/>
      <c r="AC97" s="276"/>
      <c r="AD97" s="276"/>
      <c r="AE97" s="276"/>
      <c r="AF97" s="276"/>
      <c r="AG97" s="276"/>
      <c r="AH97" s="276"/>
      <c r="AI97" s="276"/>
      <c r="AJ97" s="276"/>
      <c r="AK97" s="276"/>
      <c r="AL97" s="276"/>
      <c r="AM97" s="276"/>
      <c r="AN97" s="276"/>
      <c r="AO97" s="276"/>
      <c r="AP97" s="276"/>
      <c r="AQ97" s="276"/>
      <c r="AR97" s="276"/>
      <c r="AS97" s="276"/>
      <c r="AT97" s="276"/>
      <c r="AU97" s="276"/>
      <c r="AV97" s="276"/>
      <c r="AW97" s="276"/>
      <c r="AX97" s="276"/>
      <c r="AY97" s="276"/>
      <c r="AZ97" s="276"/>
      <c r="BA97" s="276"/>
      <c r="BB97" s="276"/>
      <c r="BC97" s="276"/>
      <c r="BD97" s="276"/>
    </row>
    <row r="98" spans="1:56" s="277" customFormat="1">
      <c r="A98" s="303"/>
      <c r="B98" s="304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  <c r="AA98" s="276"/>
      <c r="AB98" s="276"/>
      <c r="AC98" s="276"/>
      <c r="AD98" s="276"/>
      <c r="AE98" s="276"/>
      <c r="AF98" s="276"/>
      <c r="AG98" s="276"/>
      <c r="AH98" s="276"/>
      <c r="AI98" s="276"/>
      <c r="AJ98" s="276"/>
      <c r="AK98" s="276"/>
      <c r="AL98" s="276"/>
      <c r="AM98" s="276"/>
      <c r="AN98" s="276"/>
      <c r="AO98" s="276"/>
      <c r="AP98" s="276"/>
      <c r="AQ98" s="276"/>
      <c r="AR98" s="276"/>
      <c r="AS98" s="276"/>
      <c r="AT98" s="276"/>
      <c r="AU98" s="276"/>
      <c r="AV98" s="276"/>
      <c r="AW98" s="276"/>
      <c r="AX98" s="276"/>
      <c r="AY98" s="276"/>
      <c r="AZ98" s="276"/>
      <c r="BA98" s="276"/>
      <c r="BB98" s="276"/>
      <c r="BC98" s="276"/>
      <c r="BD98" s="276"/>
    </row>
    <row r="99" spans="1:56" s="277" customFormat="1">
      <c r="A99" s="303"/>
      <c r="B99" s="304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</row>
    <row r="100" spans="1:56" s="277" customFormat="1">
      <c r="A100" s="303"/>
      <c r="B100" s="304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  <c r="AA100" s="276"/>
      <c r="AB100" s="276"/>
      <c r="AC100" s="276"/>
      <c r="AD100" s="276"/>
      <c r="AE100" s="276"/>
      <c r="AF100" s="276"/>
      <c r="AG100" s="276"/>
      <c r="AH100" s="276"/>
      <c r="AI100" s="276"/>
      <c r="AJ100" s="276"/>
      <c r="AK100" s="276"/>
      <c r="AL100" s="276"/>
      <c r="AM100" s="276"/>
      <c r="AN100" s="276"/>
      <c r="AO100" s="276"/>
      <c r="AP100" s="276"/>
      <c r="AQ100" s="276"/>
      <c r="AR100" s="276"/>
      <c r="AS100" s="276"/>
      <c r="AT100" s="276"/>
      <c r="AU100" s="276"/>
      <c r="AV100" s="276"/>
      <c r="AW100" s="276"/>
      <c r="AX100" s="276"/>
      <c r="AY100" s="276"/>
      <c r="AZ100" s="276"/>
      <c r="BA100" s="276"/>
      <c r="BB100" s="276"/>
      <c r="BC100" s="276"/>
      <c r="BD100" s="276"/>
    </row>
    <row r="101" spans="1:56" s="277" customFormat="1">
      <c r="A101" s="303"/>
      <c r="B101" s="304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276"/>
      <c r="AH101" s="276"/>
      <c r="AI101" s="276"/>
      <c r="AJ101" s="276"/>
      <c r="AK101" s="276"/>
      <c r="AL101" s="276"/>
      <c r="AM101" s="276"/>
      <c r="AN101" s="276"/>
      <c r="AO101" s="276"/>
      <c r="AP101" s="276"/>
      <c r="AQ101" s="276"/>
      <c r="AR101" s="276"/>
      <c r="AS101" s="276"/>
      <c r="AT101" s="276"/>
      <c r="AU101" s="276"/>
      <c r="AV101" s="276"/>
      <c r="AW101" s="276"/>
      <c r="AX101" s="276"/>
      <c r="AY101" s="276"/>
      <c r="AZ101" s="276"/>
      <c r="BA101" s="276"/>
      <c r="BB101" s="276"/>
      <c r="BC101" s="276"/>
      <c r="BD101" s="276"/>
    </row>
    <row r="102" spans="1:56" s="277" customFormat="1">
      <c r="A102" s="303"/>
      <c r="B102" s="304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  <c r="AA102" s="276"/>
      <c r="AB102" s="276"/>
      <c r="AC102" s="276"/>
      <c r="AD102" s="276"/>
      <c r="AE102" s="276"/>
      <c r="AF102" s="276"/>
      <c r="AG102" s="276"/>
      <c r="AH102" s="276"/>
      <c r="AI102" s="276"/>
      <c r="AJ102" s="276"/>
      <c r="AK102" s="276"/>
      <c r="AL102" s="276"/>
      <c r="AM102" s="276"/>
      <c r="AN102" s="276"/>
      <c r="AO102" s="276"/>
      <c r="AP102" s="276"/>
      <c r="AQ102" s="276"/>
      <c r="AR102" s="276"/>
      <c r="AS102" s="276"/>
      <c r="AT102" s="276"/>
      <c r="AU102" s="276"/>
      <c r="AV102" s="276"/>
      <c r="AW102" s="276"/>
      <c r="AX102" s="276"/>
      <c r="AY102" s="276"/>
      <c r="AZ102" s="276"/>
      <c r="BA102" s="276"/>
      <c r="BB102" s="276"/>
      <c r="BC102" s="276"/>
      <c r="BD102" s="276"/>
    </row>
    <row r="103" spans="1:56" s="277" customFormat="1">
      <c r="A103" s="303"/>
      <c r="B103" s="304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6"/>
      <c r="AJ103" s="276"/>
      <c r="AK103" s="276"/>
      <c r="AL103" s="276"/>
      <c r="AM103" s="276"/>
      <c r="AN103" s="276"/>
      <c r="AO103" s="276"/>
      <c r="AP103" s="276"/>
      <c r="AQ103" s="276"/>
      <c r="AR103" s="276"/>
      <c r="AS103" s="276"/>
      <c r="AT103" s="276"/>
      <c r="AU103" s="276"/>
      <c r="AV103" s="276"/>
      <c r="AW103" s="276"/>
      <c r="AX103" s="276"/>
      <c r="AY103" s="276"/>
      <c r="AZ103" s="276"/>
      <c r="BA103" s="276"/>
      <c r="BB103" s="276"/>
      <c r="BC103" s="276"/>
      <c r="BD103" s="276"/>
    </row>
    <row r="104" spans="1:56" s="277" customFormat="1">
      <c r="A104" s="303"/>
      <c r="B104" s="304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/>
      <c r="BA104" s="276"/>
      <c r="BB104" s="276"/>
      <c r="BC104" s="276"/>
      <c r="BD104" s="276"/>
    </row>
    <row r="105" spans="1:56" s="277" customFormat="1">
      <c r="A105" s="303"/>
      <c r="B105" s="304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6"/>
      <c r="AJ105" s="276"/>
      <c r="AK105" s="276"/>
      <c r="AL105" s="276"/>
      <c r="AM105" s="276"/>
      <c r="AN105" s="276"/>
      <c r="AO105" s="276"/>
      <c r="AP105" s="276"/>
      <c r="AQ105" s="276"/>
      <c r="AR105" s="276"/>
      <c r="AS105" s="276"/>
      <c r="AT105" s="276"/>
      <c r="AU105" s="276"/>
      <c r="AV105" s="276"/>
      <c r="AW105" s="276"/>
      <c r="AX105" s="276"/>
      <c r="AY105" s="276"/>
      <c r="AZ105" s="276"/>
      <c r="BA105" s="276"/>
      <c r="BB105" s="276"/>
      <c r="BC105" s="276"/>
      <c r="BD105" s="276"/>
    </row>
    <row r="106" spans="1:56" s="277" customFormat="1">
      <c r="A106" s="303"/>
      <c r="B106" s="304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6"/>
      <c r="AJ106" s="276"/>
      <c r="AK106" s="276"/>
      <c r="AL106" s="276"/>
      <c r="AM106" s="276"/>
      <c r="AN106" s="276"/>
      <c r="AO106" s="276"/>
      <c r="AP106" s="276"/>
      <c r="AQ106" s="276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</row>
    <row r="107" spans="1:56" s="277" customFormat="1">
      <c r="A107" s="303"/>
      <c r="B107" s="304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6"/>
      <c r="AJ107" s="276"/>
      <c r="AK107" s="276"/>
      <c r="AL107" s="276"/>
      <c r="AM107" s="276"/>
      <c r="AN107" s="276"/>
      <c r="AO107" s="276"/>
      <c r="AP107" s="276"/>
      <c r="AQ107" s="276"/>
      <c r="AR107" s="276"/>
      <c r="AS107" s="276"/>
      <c r="AT107" s="276"/>
      <c r="AU107" s="276"/>
      <c r="AV107" s="276"/>
      <c r="AW107" s="276"/>
      <c r="AX107" s="276"/>
      <c r="AY107" s="276"/>
      <c r="AZ107" s="276"/>
      <c r="BA107" s="276"/>
      <c r="BB107" s="276"/>
      <c r="BC107" s="276"/>
      <c r="BD107" s="276"/>
    </row>
    <row r="108" spans="1:56" s="277" customFormat="1">
      <c r="A108" s="303"/>
      <c r="B108" s="304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76"/>
      <c r="AR108" s="276"/>
      <c r="AS108" s="276"/>
      <c r="AT108" s="276"/>
      <c r="AU108" s="276"/>
      <c r="AV108" s="276"/>
      <c r="AW108" s="276"/>
      <c r="AX108" s="276"/>
      <c r="AY108" s="276"/>
      <c r="AZ108" s="276"/>
      <c r="BA108" s="276"/>
      <c r="BB108" s="276"/>
      <c r="BC108" s="276"/>
      <c r="BD108" s="276"/>
    </row>
    <row r="109" spans="1:56" s="277" customFormat="1">
      <c r="A109" s="303"/>
      <c r="B109" s="304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6"/>
      <c r="AJ109" s="276"/>
      <c r="AK109" s="276"/>
      <c r="AL109" s="276"/>
      <c r="AM109" s="276"/>
      <c r="AN109" s="276"/>
      <c r="AO109" s="276"/>
      <c r="AP109" s="276"/>
      <c r="AQ109" s="276"/>
      <c r="AR109" s="276"/>
      <c r="AS109" s="276"/>
      <c r="AT109" s="276"/>
      <c r="AU109" s="276"/>
      <c r="AV109" s="276"/>
      <c r="AW109" s="276"/>
      <c r="AX109" s="276"/>
      <c r="AY109" s="276"/>
      <c r="AZ109" s="276"/>
      <c r="BA109" s="276"/>
      <c r="BB109" s="276"/>
      <c r="BC109" s="276"/>
      <c r="BD109" s="276"/>
    </row>
    <row r="110" spans="1:56" s="277" customFormat="1">
      <c r="A110" s="303"/>
      <c r="B110" s="304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6"/>
      <c r="AJ110" s="276"/>
      <c r="AK110" s="276"/>
      <c r="AL110" s="276"/>
      <c r="AM110" s="276"/>
      <c r="AN110" s="276"/>
      <c r="AO110" s="276"/>
      <c r="AP110" s="276"/>
      <c r="AQ110" s="276"/>
      <c r="AR110" s="276"/>
      <c r="AS110" s="276"/>
      <c r="AT110" s="276"/>
      <c r="AU110" s="276"/>
      <c r="AV110" s="276"/>
      <c r="AW110" s="276"/>
      <c r="AX110" s="276"/>
      <c r="AY110" s="276"/>
      <c r="AZ110" s="276"/>
      <c r="BA110" s="276"/>
      <c r="BB110" s="276"/>
      <c r="BC110" s="276"/>
      <c r="BD110" s="276"/>
    </row>
    <row r="111" spans="1:56" s="277" customFormat="1">
      <c r="A111" s="303"/>
      <c r="B111" s="304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  <c r="AA111" s="276"/>
      <c r="AB111" s="276"/>
      <c r="AC111" s="276"/>
      <c r="AD111" s="276"/>
      <c r="AE111" s="276"/>
      <c r="AF111" s="276"/>
      <c r="AG111" s="276"/>
      <c r="AH111" s="276"/>
      <c r="AI111" s="276"/>
      <c r="AJ111" s="276"/>
      <c r="AK111" s="276"/>
      <c r="AL111" s="276"/>
      <c r="AM111" s="276"/>
      <c r="AN111" s="276"/>
      <c r="AO111" s="276"/>
      <c r="AP111" s="276"/>
      <c r="AQ111" s="276"/>
      <c r="AR111" s="276"/>
      <c r="AS111" s="276"/>
      <c r="AT111" s="276"/>
      <c r="AU111" s="276"/>
      <c r="AV111" s="276"/>
      <c r="AW111" s="276"/>
      <c r="AX111" s="276"/>
      <c r="AY111" s="276"/>
      <c r="AZ111" s="276"/>
      <c r="BA111" s="276"/>
      <c r="BB111" s="276"/>
      <c r="BC111" s="276"/>
      <c r="BD111" s="276"/>
    </row>
    <row r="112" spans="1:56" s="277" customFormat="1">
      <c r="A112" s="303"/>
      <c r="B112" s="304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  <c r="AA112" s="276"/>
      <c r="AB112" s="276"/>
      <c r="AC112" s="276"/>
      <c r="AD112" s="276"/>
      <c r="AE112" s="276"/>
      <c r="AF112" s="276"/>
      <c r="AG112" s="276"/>
      <c r="AH112" s="276"/>
      <c r="AI112" s="276"/>
      <c r="AJ112" s="276"/>
      <c r="AK112" s="276"/>
      <c r="AL112" s="276"/>
      <c r="AM112" s="276"/>
      <c r="AN112" s="276"/>
      <c r="AO112" s="276"/>
      <c r="AP112" s="276"/>
      <c r="AQ112" s="276"/>
      <c r="AR112" s="276"/>
      <c r="AS112" s="276"/>
      <c r="AT112" s="276"/>
      <c r="AU112" s="276"/>
      <c r="AV112" s="276"/>
      <c r="AW112" s="276"/>
      <c r="AX112" s="276"/>
      <c r="AY112" s="276"/>
      <c r="AZ112" s="276"/>
      <c r="BA112" s="276"/>
      <c r="BB112" s="276"/>
      <c r="BC112" s="276"/>
      <c r="BD112" s="276"/>
    </row>
    <row r="113" spans="1:56" s="277" customFormat="1">
      <c r="A113" s="303"/>
      <c r="B113" s="304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  <c r="AA113" s="276"/>
      <c r="AB113" s="276"/>
      <c r="AC113" s="276"/>
      <c r="AD113" s="276"/>
      <c r="AE113" s="276"/>
      <c r="AF113" s="276"/>
      <c r="AG113" s="276"/>
      <c r="AH113" s="276"/>
      <c r="AI113" s="276"/>
      <c r="AJ113" s="276"/>
      <c r="AK113" s="276"/>
      <c r="AL113" s="276"/>
      <c r="AM113" s="276"/>
      <c r="AN113" s="276"/>
      <c r="AO113" s="276"/>
      <c r="AP113" s="276"/>
      <c r="AQ113" s="276"/>
      <c r="AR113" s="276"/>
      <c r="AS113" s="276"/>
      <c r="AT113" s="276"/>
      <c r="AU113" s="276"/>
      <c r="AV113" s="276"/>
      <c r="AW113" s="276"/>
      <c r="AX113" s="276"/>
      <c r="AY113" s="276"/>
      <c r="AZ113" s="276"/>
      <c r="BA113" s="276"/>
      <c r="BB113" s="276"/>
      <c r="BC113" s="276"/>
      <c r="BD113" s="276"/>
    </row>
    <row r="114" spans="1:56" s="277" customFormat="1">
      <c r="A114" s="303"/>
      <c r="B114" s="304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  <c r="AA114" s="276"/>
      <c r="AB114" s="276"/>
      <c r="AC114" s="276"/>
      <c r="AD114" s="276"/>
      <c r="AE114" s="276"/>
      <c r="AF114" s="276"/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  <c r="AS114" s="276"/>
      <c r="AT114" s="276"/>
      <c r="AU114" s="276"/>
      <c r="AV114" s="276"/>
      <c r="AW114" s="276"/>
      <c r="AX114" s="276"/>
      <c r="AY114" s="276"/>
      <c r="AZ114" s="276"/>
      <c r="BA114" s="276"/>
      <c r="BB114" s="276"/>
      <c r="BC114" s="276"/>
      <c r="BD114" s="276"/>
    </row>
    <row r="115" spans="1:56" s="277" customFormat="1">
      <c r="A115" s="303"/>
      <c r="B115" s="304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6"/>
      <c r="BA115" s="276"/>
      <c r="BB115" s="276"/>
      <c r="BC115" s="276"/>
      <c r="BD115" s="276"/>
    </row>
    <row r="116" spans="1:56" s="277" customFormat="1">
      <c r="A116" s="303"/>
      <c r="B116" s="304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  <c r="AY116" s="276"/>
      <c r="AZ116" s="276"/>
      <c r="BA116" s="276"/>
      <c r="BB116" s="276"/>
      <c r="BC116" s="276"/>
      <c r="BD116" s="276"/>
    </row>
    <row r="117" spans="1:56" s="277" customFormat="1">
      <c r="A117" s="303"/>
      <c r="B117" s="304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6"/>
      <c r="BD117" s="276"/>
    </row>
    <row r="118" spans="1:56" s="277" customFormat="1">
      <c r="A118" s="303"/>
      <c r="B118" s="304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  <c r="AY118" s="276"/>
      <c r="AZ118" s="276"/>
      <c r="BA118" s="276"/>
      <c r="BB118" s="276"/>
      <c r="BC118" s="276"/>
      <c r="BD118" s="276"/>
    </row>
    <row r="119" spans="1:56">
      <c r="C119" s="309"/>
      <c r="D119" s="309"/>
      <c r="E119" s="309"/>
      <c r="F119" s="309"/>
      <c r="G119" s="309"/>
      <c r="H119" s="309"/>
      <c r="J119" s="309"/>
      <c r="K119" s="309"/>
      <c r="L119" s="309"/>
      <c r="M119" s="309"/>
    </row>
    <row r="120" spans="1:56">
      <c r="C120" s="309"/>
      <c r="D120" s="309"/>
      <c r="E120" s="309"/>
      <c r="F120" s="309"/>
      <c r="G120" s="309"/>
      <c r="H120" s="309"/>
      <c r="J120" s="309"/>
      <c r="K120" s="309"/>
      <c r="L120" s="309"/>
      <c r="M120" s="309"/>
    </row>
    <row r="121" spans="1:56">
      <c r="C121" s="309"/>
      <c r="D121" s="309"/>
      <c r="E121" s="309"/>
      <c r="F121" s="309"/>
      <c r="G121" s="309"/>
      <c r="H121" s="309"/>
      <c r="J121" s="309"/>
      <c r="K121" s="309"/>
      <c r="L121" s="309"/>
      <c r="M121" s="309"/>
    </row>
    <row r="122" spans="1:56">
      <c r="C122" s="309"/>
      <c r="D122" s="309"/>
      <c r="E122" s="309"/>
      <c r="F122" s="309"/>
      <c r="G122" s="309"/>
      <c r="H122" s="309"/>
      <c r="J122" s="309"/>
      <c r="K122" s="309"/>
      <c r="L122" s="309"/>
      <c r="M122" s="309"/>
    </row>
    <row r="123" spans="1:56">
      <c r="C123" s="309"/>
      <c r="D123" s="309"/>
      <c r="E123" s="309"/>
      <c r="F123" s="309"/>
      <c r="G123" s="309"/>
      <c r="H123" s="309"/>
      <c r="J123" s="309"/>
      <c r="K123" s="309"/>
      <c r="L123" s="309"/>
      <c r="M123" s="309"/>
    </row>
    <row r="124" spans="1:56">
      <c r="C124" s="309"/>
      <c r="D124" s="309"/>
      <c r="E124" s="309"/>
      <c r="F124" s="309"/>
      <c r="G124" s="309"/>
      <c r="H124" s="309"/>
      <c r="J124" s="309"/>
      <c r="K124" s="309"/>
      <c r="L124" s="309"/>
      <c r="M124" s="309"/>
    </row>
    <row r="125" spans="1:56">
      <c r="C125" s="309"/>
      <c r="D125" s="309"/>
      <c r="E125" s="309"/>
      <c r="F125" s="309"/>
      <c r="G125" s="309"/>
      <c r="H125" s="309"/>
      <c r="J125" s="309"/>
      <c r="K125" s="309"/>
      <c r="L125" s="309"/>
      <c r="M125" s="309"/>
    </row>
    <row r="126" spans="1:56">
      <c r="C126" s="309"/>
      <c r="D126" s="309"/>
      <c r="E126" s="309"/>
      <c r="F126" s="309"/>
      <c r="G126" s="309"/>
      <c r="H126" s="309"/>
      <c r="J126" s="309"/>
      <c r="K126" s="309"/>
      <c r="L126" s="309"/>
      <c r="M126" s="309"/>
    </row>
    <row r="127" spans="1:56">
      <c r="C127" s="309"/>
      <c r="D127" s="309"/>
      <c r="E127" s="309"/>
      <c r="F127" s="309"/>
      <c r="G127" s="309"/>
      <c r="H127" s="309"/>
      <c r="J127" s="309"/>
      <c r="K127" s="309"/>
      <c r="L127" s="309"/>
      <c r="M127" s="309"/>
    </row>
    <row r="128" spans="1:56">
      <c r="C128" s="309"/>
      <c r="D128" s="309"/>
      <c r="E128" s="309"/>
      <c r="F128" s="309"/>
      <c r="G128" s="309"/>
      <c r="H128" s="309"/>
      <c r="J128" s="309"/>
      <c r="K128" s="309"/>
      <c r="L128" s="309"/>
      <c r="M128" s="309"/>
    </row>
    <row r="129" spans="3:13">
      <c r="C129" s="309"/>
      <c r="D129" s="309"/>
      <c r="E129" s="309"/>
      <c r="F129" s="309"/>
      <c r="G129" s="309"/>
      <c r="H129" s="309"/>
      <c r="J129" s="309"/>
      <c r="K129" s="309"/>
      <c r="L129" s="309"/>
      <c r="M129" s="309"/>
    </row>
    <row r="130" spans="3:13">
      <c r="C130" s="309"/>
      <c r="D130" s="309"/>
      <c r="E130" s="309"/>
      <c r="F130" s="309"/>
      <c r="G130" s="309"/>
      <c r="H130" s="309"/>
      <c r="J130" s="309"/>
      <c r="K130" s="309"/>
      <c r="L130" s="309"/>
      <c r="M130" s="309"/>
    </row>
    <row r="131" spans="3:13">
      <c r="C131" s="309"/>
      <c r="D131" s="309"/>
      <c r="E131" s="309"/>
      <c r="F131" s="309"/>
      <c r="G131" s="309"/>
      <c r="H131" s="309"/>
      <c r="J131" s="309"/>
      <c r="K131" s="309"/>
      <c r="L131" s="309"/>
      <c r="M131" s="309"/>
    </row>
    <row r="132" spans="3:13">
      <c r="C132" s="309"/>
      <c r="D132" s="309"/>
      <c r="E132" s="309"/>
      <c r="F132" s="309"/>
      <c r="G132" s="309"/>
      <c r="H132" s="309"/>
      <c r="J132" s="309"/>
      <c r="K132" s="309"/>
      <c r="L132" s="309"/>
      <c r="M132" s="309"/>
    </row>
    <row r="133" spans="3:13">
      <c r="C133" s="309"/>
      <c r="D133" s="309"/>
      <c r="E133" s="309"/>
      <c r="F133" s="309"/>
      <c r="G133" s="309"/>
      <c r="H133" s="309"/>
      <c r="J133" s="309"/>
      <c r="K133" s="309"/>
      <c r="L133" s="309"/>
      <c r="M133" s="309"/>
    </row>
    <row r="134" spans="3:13">
      <c r="C134" s="309"/>
      <c r="D134" s="309"/>
      <c r="E134" s="309"/>
      <c r="F134" s="309"/>
      <c r="G134" s="309"/>
      <c r="H134" s="309"/>
      <c r="J134" s="309"/>
      <c r="K134" s="309"/>
      <c r="L134" s="309"/>
      <c r="M134" s="309"/>
    </row>
    <row r="135" spans="3:13">
      <c r="C135" s="309"/>
      <c r="D135" s="309"/>
      <c r="E135" s="309"/>
      <c r="F135" s="309"/>
      <c r="G135" s="309"/>
      <c r="H135" s="309"/>
      <c r="J135" s="309"/>
      <c r="K135" s="309"/>
      <c r="L135" s="309"/>
      <c r="M135" s="309"/>
    </row>
    <row r="136" spans="3:13">
      <c r="C136" s="309"/>
      <c r="D136" s="309"/>
      <c r="E136" s="309"/>
      <c r="F136" s="309"/>
      <c r="G136" s="309"/>
      <c r="H136" s="309"/>
      <c r="J136" s="309"/>
      <c r="K136" s="309"/>
      <c r="L136" s="309"/>
      <c r="M136" s="309"/>
    </row>
    <row r="137" spans="3:13">
      <c r="C137" s="309"/>
      <c r="D137" s="309"/>
      <c r="E137" s="309"/>
      <c r="F137" s="309"/>
      <c r="G137" s="309"/>
      <c r="H137" s="309"/>
      <c r="J137" s="309"/>
      <c r="K137" s="309"/>
      <c r="L137" s="309"/>
      <c r="M137" s="309"/>
    </row>
    <row r="138" spans="3:13">
      <c r="C138" s="309"/>
      <c r="D138" s="309"/>
      <c r="E138" s="309"/>
      <c r="F138" s="309"/>
      <c r="G138" s="309"/>
      <c r="H138" s="309"/>
      <c r="J138" s="309"/>
      <c r="K138" s="309"/>
      <c r="L138" s="309"/>
      <c r="M138" s="309"/>
    </row>
    <row r="139" spans="3:13">
      <c r="C139" s="309"/>
      <c r="D139" s="309"/>
      <c r="E139" s="309"/>
      <c r="F139" s="309"/>
      <c r="G139" s="309"/>
      <c r="H139" s="309"/>
      <c r="J139" s="309"/>
      <c r="K139" s="309"/>
      <c r="L139" s="309"/>
      <c r="M139" s="309"/>
    </row>
    <row r="140" spans="3:13">
      <c r="C140" s="309"/>
      <c r="D140" s="309"/>
      <c r="E140" s="309"/>
      <c r="F140" s="309"/>
      <c r="G140" s="309"/>
      <c r="H140" s="309"/>
      <c r="J140" s="309"/>
      <c r="K140" s="309"/>
      <c r="L140" s="309"/>
      <c r="M140" s="309"/>
    </row>
    <row r="141" spans="3:13">
      <c r="C141" s="309"/>
      <c r="D141" s="309"/>
      <c r="E141" s="309"/>
      <c r="F141" s="309"/>
      <c r="G141" s="309"/>
      <c r="H141" s="309"/>
      <c r="J141" s="309"/>
      <c r="K141" s="309"/>
      <c r="L141" s="309"/>
      <c r="M141" s="309"/>
    </row>
    <row r="142" spans="3:13">
      <c r="C142" s="309"/>
      <c r="D142" s="309"/>
      <c r="E142" s="309"/>
      <c r="F142" s="309"/>
      <c r="G142" s="309"/>
      <c r="H142" s="309"/>
      <c r="J142" s="309"/>
      <c r="K142" s="309"/>
      <c r="L142" s="309"/>
      <c r="M142" s="309"/>
    </row>
    <row r="143" spans="3:13">
      <c r="C143" s="309"/>
      <c r="D143" s="309"/>
      <c r="E143" s="309"/>
      <c r="F143" s="309"/>
      <c r="G143" s="309"/>
      <c r="H143" s="309"/>
      <c r="J143" s="309"/>
      <c r="K143" s="309"/>
      <c r="L143" s="309"/>
      <c r="M143" s="309"/>
    </row>
    <row r="144" spans="3:13">
      <c r="C144" s="309"/>
      <c r="D144" s="309"/>
      <c r="E144" s="309"/>
      <c r="F144" s="309"/>
      <c r="G144" s="309"/>
      <c r="H144" s="309"/>
      <c r="J144" s="309"/>
      <c r="K144" s="309"/>
      <c r="L144" s="309"/>
      <c r="M144" s="309"/>
    </row>
    <row r="145" spans="3:13">
      <c r="C145" s="309"/>
      <c r="D145" s="309"/>
      <c r="E145" s="309"/>
      <c r="F145" s="309"/>
      <c r="G145" s="309"/>
      <c r="H145" s="309"/>
      <c r="J145" s="309"/>
      <c r="K145" s="309"/>
      <c r="L145" s="309"/>
      <c r="M145" s="309"/>
    </row>
    <row r="146" spans="3:13">
      <c r="C146" s="309"/>
      <c r="D146" s="309"/>
      <c r="E146" s="309"/>
      <c r="F146" s="309"/>
      <c r="G146" s="309"/>
      <c r="H146" s="309"/>
      <c r="J146" s="309"/>
      <c r="K146" s="309"/>
      <c r="L146" s="309"/>
      <c r="M146" s="309"/>
    </row>
    <row r="147" spans="3:13">
      <c r="C147" s="309"/>
      <c r="D147" s="309"/>
      <c r="E147" s="309"/>
      <c r="F147" s="309"/>
      <c r="G147" s="309"/>
      <c r="H147" s="309"/>
      <c r="J147" s="309"/>
      <c r="K147" s="309"/>
      <c r="L147" s="309"/>
      <c r="M147" s="309"/>
    </row>
    <row r="148" spans="3:13">
      <c r="C148" s="309"/>
      <c r="D148" s="309"/>
      <c r="E148" s="309"/>
      <c r="F148" s="309"/>
      <c r="G148" s="309"/>
      <c r="H148" s="309"/>
      <c r="J148" s="309"/>
      <c r="K148" s="309"/>
      <c r="L148" s="309"/>
      <c r="M148" s="309"/>
    </row>
    <row r="149" spans="3:13">
      <c r="C149" s="309"/>
      <c r="D149" s="309"/>
      <c r="E149" s="309"/>
      <c r="F149" s="309"/>
      <c r="G149" s="309"/>
      <c r="H149" s="309"/>
      <c r="J149" s="309"/>
      <c r="K149" s="309"/>
      <c r="L149" s="309"/>
      <c r="M149" s="309"/>
    </row>
    <row r="150" spans="3:13">
      <c r="C150" s="309"/>
      <c r="D150" s="309"/>
      <c r="E150" s="309"/>
      <c r="F150" s="309"/>
      <c r="G150" s="309"/>
      <c r="H150" s="309"/>
      <c r="J150" s="309"/>
      <c r="K150" s="309"/>
      <c r="L150" s="309"/>
      <c r="M150" s="309"/>
    </row>
    <row r="151" spans="3:13">
      <c r="C151" s="309"/>
      <c r="D151" s="309"/>
      <c r="E151" s="309"/>
      <c r="F151" s="309"/>
      <c r="G151" s="309"/>
      <c r="H151" s="309"/>
      <c r="J151" s="309"/>
      <c r="K151" s="309"/>
      <c r="L151" s="309"/>
      <c r="M151" s="309"/>
    </row>
    <row r="152" spans="3:13">
      <c r="C152" s="309"/>
      <c r="D152" s="309"/>
      <c r="E152" s="309"/>
      <c r="F152" s="309"/>
      <c r="G152" s="309"/>
      <c r="H152" s="309"/>
      <c r="J152" s="309"/>
      <c r="K152" s="309"/>
      <c r="L152" s="309"/>
      <c r="M152" s="309"/>
    </row>
    <row r="153" spans="3:13">
      <c r="C153" s="309"/>
      <c r="D153" s="309"/>
      <c r="E153" s="309"/>
      <c r="F153" s="309"/>
      <c r="G153" s="309"/>
      <c r="H153" s="309"/>
      <c r="J153" s="309"/>
      <c r="K153" s="309"/>
      <c r="L153" s="309"/>
      <c r="M153" s="309"/>
    </row>
    <row r="154" spans="3:13">
      <c r="C154" s="309"/>
      <c r="D154" s="309"/>
      <c r="E154" s="309"/>
      <c r="F154" s="309"/>
      <c r="G154" s="309"/>
      <c r="H154" s="309"/>
      <c r="J154" s="309"/>
      <c r="K154" s="309"/>
      <c r="L154" s="309"/>
      <c r="M154" s="309"/>
    </row>
    <row r="155" spans="3:13">
      <c r="C155" s="309"/>
      <c r="D155" s="309"/>
      <c r="E155" s="309"/>
      <c r="F155" s="309"/>
      <c r="G155" s="309"/>
      <c r="H155" s="309"/>
      <c r="J155" s="309"/>
      <c r="K155" s="309"/>
      <c r="L155" s="309"/>
      <c r="M155" s="309"/>
    </row>
    <row r="156" spans="3:13">
      <c r="C156" s="309"/>
      <c r="D156" s="309"/>
      <c r="E156" s="309"/>
      <c r="F156" s="309"/>
      <c r="G156" s="309"/>
      <c r="H156" s="309"/>
      <c r="J156" s="309"/>
      <c r="K156" s="309"/>
      <c r="L156" s="309"/>
      <c r="M156" s="309"/>
    </row>
    <row r="157" spans="3:13">
      <c r="C157" s="309"/>
      <c r="D157" s="309"/>
      <c r="E157" s="309"/>
      <c r="F157" s="309"/>
      <c r="G157" s="309"/>
      <c r="H157" s="309"/>
      <c r="J157" s="309"/>
      <c r="K157" s="309"/>
      <c r="L157" s="309"/>
      <c r="M157" s="309"/>
    </row>
    <row r="158" spans="3:13">
      <c r="C158" s="309"/>
      <c r="D158" s="309"/>
      <c r="E158" s="309"/>
      <c r="F158" s="309"/>
      <c r="G158" s="309"/>
      <c r="H158" s="309"/>
      <c r="J158" s="309"/>
      <c r="K158" s="309"/>
      <c r="L158" s="309"/>
      <c r="M158" s="309"/>
    </row>
    <row r="159" spans="3:13">
      <c r="C159" s="309"/>
      <c r="D159" s="309"/>
      <c r="E159" s="309"/>
      <c r="F159" s="309"/>
      <c r="G159" s="309"/>
      <c r="H159" s="309"/>
      <c r="J159" s="309"/>
      <c r="K159" s="309"/>
      <c r="L159" s="309"/>
      <c r="M159" s="309"/>
    </row>
    <row r="160" spans="3:13">
      <c r="C160" s="309"/>
      <c r="D160" s="309"/>
      <c r="E160" s="309"/>
      <c r="F160" s="309"/>
      <c r="G160" s="309"/>
      <c r="H160" s="309"/>
      <c r="J160" s="309"/>
      <c r="K160" s="309"/>
      <c r="L160" s="309"/>
      <c r="M160" s="309"/>
    </row>
    <row r="161" spans="3:13">
      <c r="C161" s="309"/>
      <c r="D161" s="309"/>
      <c r="E161" s="309"/>
      <c r="F161" s="309"/>
      <c r="G161" s="309"/>
      <c r="H161" s="309"/>
      <c r="J161" s="309"/>
      <c r="K161" s="309"/>
      <c r="L161" s="309"/>
      <c r="M161" s="309"/>
    </row>
    <row r="162" spans="3:13">
      <c r="C162" s="309"/>
      <c r="D162" s="309"/>
      <c r="E162" s="309"/>
      <c r="F162" s="309"/>
      <c r="G162" s="309"/>
      <c r="H162" s="309"/>
      <c r="J162" s="309"/>
      <c r="K162" s="309"/>
      <c r="L162" s="309"/>
      <c r="M162" s="309"/>
    </row>
    <row r="163" spans="3:13">
      <c r="C163" s="309"/>
      <c r="D163" s="309"/>
      <c r="E163" s="309"/>
      <c r="F163" s="309"/>
      <c r="G163" s="309"/>
      <c r="H163" s="309"/>
      <c r="J163" s="309"/>
      <c r="K163" s="309"/>
      <c r="L163" s="309"/>
      <c r="M163" s="309"/>
    </row>
    <row r="164" spans="3:13">
      <c r="C164" s="309"/>
      <c r="D164" s="309"/>
      <c r="E164" s="309"/>
      <c r="F164" s="309"/>
      <c r="G164" s="309"/>
      <c r="H164" s="309"/>
      <c r="J164" s="309"/>
      <c r="K164" s="309"/>
      <c r="L164" s="309"/>
      <c r="M164" s="309"/>
    </row>
    <row r="165" spans="3:13">
      <c r="C165" s="309"/>
      <c r="D165" s="309"/>
      <c r="E165" s="309"/>
      <c r="F165" s="309"/>
      <c r="G165" s="309"/>
      <c r="H165" s="309"/>
      <c r="J165" s="309"/>
      <c r="K165" s="309"/>
      <c r="L165" s="309"/>
      <c r="M165" s="309"/>
    </row>
    <row r="166" spans="3:13">
      <c r="C166" s="309"/>
      <c r="D166" s="309"/>
      <c r="E166" s="309"/>
      <c r="F166" s="309"/>
      <c r="G166" s="309"/>
      <c r="H166" s="309"/>
      <c r="J166" s="309"/>
      <c r="K166" s="309"/>
      <c r="L166" s="309"/>
      <c r="M166" s="309"/>
    </row>
    <row r="167" spans="3:13">
      <c r="C167" s="309"/>
      <c r="D167" s="309"/>
      <c r="E167" s="309"/>
      <c r="F167" s="309"/>
      <c r="G167" s="309"/>
      <c r="H167" s="309"/>
      <c r="J167" s="309"/>
      <c r="K167" s="309"/>
      <c r="L167" s="309"/>
      <c r="M167" s="309"/>
    </row>
    <row r="168" spans="3:13">
      <c r="C168" s="309"/>
      <c r="D168" s="309"/>
      <c r="E168" s="309"/>
      <c r="F168" s="309"/>
      <c r="G168" s="309"/>
      <c r="H168" s="309"/>
      <c r="J168" s="309"/>
      <c r="K168" s="309"/>
      <c r="L168" s="309"/>
      <c r="M168" s="309"/>
    </row>
    <row r="169" spans="3:13">
      <c r="C169" s="309"/>
      <c r="D169" s="309"/>
      <c r="E169" s="309"/>
      <c r="F169" s="309"/>
      <c r="G169" s="309"/>
      <c r="H169" s="309"/>
      <c r="J169" s="309"/>
      <c r="K169" s="309"/>
      <c r="L169" s="309"/>
      <c r="M169" s="309"/>
    </row>
    <row r="170" spans="3:13">
      <c r="C170" s="309"/>
      <c r="D170" s="309"/>
      <c r="E170" s="309"/>
      <c r="F170" s="309"/>
      <c r="G170" s="309"/>
      <c r="H170" s="309"/>
      <c r="J170" s="309"/>
      <c r="K170" s="309"/>
      <c r="L170" s="309"/>
      <c r="M170" s="309"/>
    </row>
    <row r="171" spans="3:13">
      <c r="C171" s="309"/>
      <c r="D171" s="309"/>
      <c r="E171" s="309"/>
      <c r="F171" s="309"/>
      <c r="G171" s="309"/>
      <c r="H171" s="309"/>
      <c r="J171" s="309"/>
      <c r="K171" s="309"/>
      <c r="L171" s="309"/>
      <c r="M171" s="309"/>
    </row>
    <row r="172" spans="3:13">
      <c r="C172" s="309"/>
      <c r="D172" s="309"/>
      <c r="E172" s="309"/>
      <c r="F172" s="309"/>
      <c r="G172" s="309"/>
      <c r="H172" s="309"/>
      <c r="J172" s="309"/>
      <c r="K172" s="309"/>
      <c r="L172" s="309"/>
      <c r="M172" s="309"/>
    </row>
    <row r="173" spans="3:13">
      <c r="C173" s="309"/>
      <c r="D173" s="309"/>
      <c r="E173" s="309"/>
      <c r="F173" s="309"/>
      <c r="G173" s="309"/>
      <c r="H173" s="309"/>
      <c r="J173" s="309"/>
      <c r="K173" s="309"/>
      <c r="L173" s="309"/>
      <c r="M173" s="309"/>
    </row>
    <row r="174" spans="3:13">
      <c r="C174" s="309"/>
      <c r="D174" s="309"/>
      <c r="E174" s="309"/>
      <c r="F174" s="309"/>
      <c r="G174" s="309"/>
      <c r="H174" s="309"/>
      <c r="J174" s="309"/>
      <c r="K174" s="309"/>
      <c r="L174" s="309"/>
      <c r="M174" s="309"/>
    </row>
    <row r="175" spans="3:13">
      <c r="C175" s="309"/>
      <c r="D175" s="309"/>
      <c r="E175" s="309"/>
      <c r="F175" s="309"/>
      <c r="G175" s="309"/>
      <c r="H175" s="309"/>
      <c r="J175" s="309"/>
      <c r="K175" s="309"/>
      <c r="L175" s="309"/>
      <c r="M175" s="309"/>
    </row>
    <row r="176" spans="3:13">
      <c r="C176" s="309"/>
      <c r="D176" s="309"/>
      <c r="E176" s="309"/>
      <c r="F176" s="309"/>
      <c r="G176" s="309"/>
      <c r="H176" s="309"/>
      <c r="J176" s="309"/>
      <c r="K176" s="309"/>
      <c r="L176" s="309"/>
      <c r="M176" s="309"/>
    </row>
    <row r="177" spans="3:13">
      <c r="C177" s="309"/>
      <c r="D177" s="309"/>
      <c r="E177" s="309"/>
      <c r="F177" s="309"/>
      <c r="G177" s="309"/>
      <c r="H177" s="309"/>
      <c r="J177" s="309"/>
      <c r="K177" s="309"/>
      <c r="L177" s="309"/>
      <c r="M177" s="309"/>
    </row>
    <row r="178" spans="3:13">
      <c r="C178" s="309"/>
      <c r="D178" s="309"/>
      <c r="E178" s="309"/>
      <c r="F178" s="309"/>
      <c r="G178" s="309"/>
      <c r="H178" s="309"/>
      <c r="J178" s="309"/>
      <c r="K178" s="309"/>
      <c r="L178" s="309"/>
      <c r="M178" s="309"/>
    </row>
    <row r="179" spans="3:13">
      <c r="C179" s="309"/>
      <c r="D179" s="309"/>
      <c r="E179" s="309"/>
      <c r="F179" s="309"/>
      <c r="G179" s="309"/>
      <c r="H179" s="309"/>
      <c r="J179" s="309"/>
      <c r="K179" s="309"/>
      <c r="L179" s="309"/>
      <c r="M179" s="309"/>
    </row>
    <row r="180" spans="3:13">
      <c r="C180" s="309"/>
      <c r="D180" s="309"/>
      <c r="E180" s="309"/>
      <c r="F180" s="309"/>
      <c r="G180" s="309"/>
      <c r="H180" s="309"/>
      <c r="J180" s="309"/>
      <c r="K180" s="309"/>
      <c r="L180" s="309"/>
      <c r="M180" s="309"/>
    </row>
    <row r="181" spans="3:13">
      <c r="C181" s="309"/>
      <c r="D181" s="309"/>
      <c r="E181" s="309"/>
      <c r="F181" s="309"/>
      <c r="G181" s="309"/>
      <c r="H181" s="309"/>
      <c r="J181" s="309"/>
      <c r="K181" s="309"/>
      <c r="L181" s="309"/>
      <c r="M181" s="309"/>
    </row>
    <row r="182" spans="3:13">
      <c r="C182" s="309"/>
      <c r="D182" s="309"/>
      <c r="E182" s="309"/>
      <c r="F182" s="309"/>
      <c r="G182" s="309"/>
      <c r="H182" s="309"/>
      <c r="J182" s="309"/>
      <c r="K182" s="309"/>
      <c r="L182" s="309"/>
      <c r="M182" s="309"/>
    </row>
    <row r="183" spans="3:13">
      <c r="C183" s="309"/>
      <c r="D183" s="309"/>
      <c r="E183" s="309"/>
      <c r="F183" s="309"/>
      <c r="G183" s="309"/>
      <c r="H183" s="309"/>
      <c r="J183" s="309"/>
      <c r="K183" s="309"/>
      <c r="L183" s="309"/>
      <c r="M183" s="309"/>
    </row>
    <row r="184" spans="3:13">
      <c r="C184" s="309"/>
      <c r="D184" s="309"/>
      <c r="E184" s="309"/>
      <c r="F184" s="309"/>
      <c r="G184" s="309"/>
      <c r="H184" s="309"/>
      <c r="J184" s="309"/>
      <c r="K184" s="309"/>
      <c r="L184" s="309"/>
      <c r="M184" s="309"/>
    </row>
    <row r="185" spans="3:13">
      <c r="C185" s="309"/>
      <c r="D185" s="309"/>
      <c r="E185" s="309"/>
      <c r="F185" s="309"/>
      <c r="G185" s="309"/>
      <c r="H185" s="309"/>
      <c r="J185" s="309"/>
      <c r="K185" s="309"/>
      <c r="L185" s="309"/>
      <c r="M185" s="309"/>
    </row>
    <row r="186" spans="3:13">
      <c r="C186" s="309"/>
      <c r="D186" s="309"/>
      <c r="E186" s="309"/>
      <c r="F186" s="309"/>
      <c r="G186" s="309"/>
      <c r="H186" s="309"/>
      <c r="J186" s="309"/>
      <c r="K186" s="309"/>
      <c r="L186" s="309"/>
      <c r="M186" s="309"/>
    </row>
    <row r="187" spans="3:13">
      <c r="C187" s="309"/>
      <c r="D187" s="309"/>
      <c r="E187" s="309"/>
      <c r="F187" s="309"/>
      <c r="G187" s="309"/>
      <c r="H187" s="309"/>
      <c r="J187" s="309"/>
      <c r="K187" s="309"/>
      <c r="L187" s="309"/>
      <c r="M187" s="309"/>
    </row>
    <row r="188" spans="3:13">
      <c r="C188" s="309"/>
      <c r="D188" s="309"/>
      <c r="E188" s="309"/>
      <c r="F188" s="309"/>
      <c r="G188" s="309"/>
      <c r="H188" s="309"/>
      <c r="J188" s="309"/>
      <c r="K188" s="309"/>
      <c r="L188" s="309"/>
      <c r="M188" s="309"/>
    </row>
    <row r="189" spans="3:13">
      <c r="C189" s="309"/>
      <c r="D189" s="309"/>
      <c r="E189" s="309"/>
      <c r="F189" s="309"/>
      <c r="G189" s="309"/>
      <c r="H189" s="309"/>
      <c r="J189" s="309"/>
      <c r="K189" s="309"/>
      <c r="L189" s="309"/>
      <c r="M189" s="309"/>
    </row>
    <row r="190" spans="3:13">
      <c r="C190" s="309"/>
      <c r="D190" s="309"/>
      <c r="E190" s="309"/>
      <c r="F190" s="309"/>
      <c r="G190" s="309"/>
      <c r="H190" s="309"/>
      <c r="J190" s="309"/>
      <c r="K190" s="309"/>
      <c r="L190" s="309"/>
      <c r="M190" s="309"/>
    </row>
    <row r="191" spans="3:13">
      <c r="C191" s="309"/>
      <c r="D191" s="309"/>
      <c r="E191" s="309"/>
      <c r="F191" s="309"/>
      <c r="G191" s="309"/>
      <c r="H191" s="309"/>
      <c r="J191" s="309"/>
      <c r="K191" s="309"/>
      <c r="L191" s="309"/>
      <c r="M191" s="309"/>
    </row>
    <row r="192" spans="3:13">
      <c r="C192" s="309"/>
      <c r="D192" s="309"/>
      <c r="E192" s="309"/>
      <c r="F192" s="309"/>
      <c r="G192" s="309"/>
      <c r="H192" s="309"/>
      <c r="J192" s="309"/>
      <c r="K192" s="309"/>
      <c r="L192" s="309"/>
      <c r="M192" s="309"/>
    </row>
    <row r="193" spans="3:13">
      <c r="C193" s="309"/>
      <c r="D193" s="309"/>
      <c r="E193" s="309"/>
      <c r="F193" s="309"/>
      <c r="G193" s="309"/>
      <c r="H193" s="309"/>
      <c r="J193" s="309"/>
      <c r="K193" s="309"/>
      <c r="L193" s="309"/>
      <c r="M193" s="309"/>
    </row>
    <row r="194" spans="3:13">
      <c r="C194" s="309"/>
      <c r="D194" s="309"/>
      <c r="E194" s="309"/>
      <c r="F194" s="309"/>
      <c r="G194" s="309"/>
      <c r="H194" s="309"/>
      <c r="J194" s="309"/>
      <c r="K194" s="309"/>
      <c r="L194" s="309"/>
      <c r="M194" s="309"/>
    </row>
    <row r="195" spans="3:13">
      <c r="C195" s="309"/>
      <c r="D195" s="309"/>
      <c r="E195" s="309"/>
      <c r="F195" s="309"/>
      <c r="G195" s="309"/>
      <c r="H195" s="309"/>
      <c r="J195" s="309"/>
      <c r="K195" s="309"/>
      <c r="L195" s="309"/>
      <c r="M195" s="309"/>
    </row>
    <row r="196" spans="3:13">
      <c r="C196" s="309"/>
      <c r="D196" s="309"/>
      <c r="E196" s="309"/>
      <c r="F196" s="309"/>
      <c r="G196" s="309"/>
      <c r="H196" s="309"/>
      <c r="J196" s="309"/>
      <c r="K196" s="309"/>
      <c r="L196" s="309"/>
      <c r="M196" s="309"/>
    </row>
    <row r="197" spans="3:13">
      <c r="C197" s="309"/>
      <c r="D197" s="309"/>
      <c r="E197" s="309"/>
      <c r="F197" s="309"/>
      <c r="G197" s="309"/>
      <c r="H197" s="309"/>
      <c r="J197" s="309"/>
      <c r="K197" s="309"/>
      <c r="L197" s="309"/>
      <c r="M197" s="309"/>
    </row>
    <row r="198" spans="3:13">
      <c r="C198" s="309"/>
      <c r="D198" s="309"/>
      <c r="E198" s="309"/>
      <c r="F198" s="309"/>
      <c r="G198" s="309"/>
      <c r="H198" s="309"/>
      <c r="J198" s="309"/>
      <c r="K198" s="309"/>
      <c r="L198" s="309"/>
      <c r="M198" s="309"/>
    </row>
    <row r="199" spans="3:13">
      <c r="C199" s="309"/>
      <c r="D199" s="309"/>
      <c r="E199" s="309"/>
      <c r="F199" s="309"/>
      <c r="G199" s="309"/>
      <c r="H199" s="309"/>
      <c r="J199" s="309"/>
      <c r="K199" s="309"/>
      <c r="L199" s="309"/>
      <c r="M199" s="309"/>
    </row>
    <row r="200" spans="3:13">
      <c r="C200" s="309"/>
      <c r="D200" s="309"/>
      <c r="E200" s="309"/>
      <c r="F200" s="309"/>
      <c r="G200" s="309"/>
      <c r="H200" s="309"/>
      <c r="J200" s="309"/>
      <c r="K200" s="309"/>
      <c r="L200" s="309"/>
      <c r="M200" s="309"/>
    </row>
    <row r="201" spans="3:13">
      <c r="C201" s="309"/>
      <c r="D201" s="309"/>
      <c r="E201" s="309"/>
      <c r="F201" s="309"/>
      <c r="G201" s="309"/>
      <c r="H201" s="309"/>
      <c r="J201" s="309"/>
      <c r="K201" s="309"/>
      <c r="L201" s="309"/>
      <c r="M201" s="309"/>
    </row>
    <row r="202" spans="3:13">
      <c r="C202" s="309"/>
      <c r="D202" s="309"/>
      <c r="E202" s="309"/>
      <c r="F202" s="309"/>
      <c r="G202" s="309"/>
      <c r="H202" s="309"/>
      <c r="J202" s="309"/>
      <c r="K202" s="309"/>
      <c r="L202" s="309"/>
      <c r="M202" s="309"/>
    </row>
    <row r="203" spans="3:13">
      <c r="C203" s="309"/>
      <c r="D203" s="309"/>
      <c r="E203" s="309"/>
      <c r="F203" s="309"/>
      <c r="G203" s="309"/>
      <c r="H203" s="309"/>
      <c r="J203" s="309"/>
      <c r="K203" s="309"/>
      <c r="L203" s="309"/>
      <c r="M203" s="309"/>
    </row>
    <row r="204" spans="3:13">
      <c r="C204" s="309"/>
      <c r="D204" s="309"/>
      <c r="E204" s="309"/>
      <c r="F204" s="309"/>
      <c r="G204" s="309"/>
      <c r="H204" s="309"/>
      <c r="J204" s="309"/>
      <c r="K204" s="309"/>
      <c r="L204" s="309"/>
      <c r="M204" s="309"/>
    </row>
    <row r="205" spans="3:13">
      <c r="C205" s="309"/>
      <c r="D205" s="309"/>
      <c r="E205" s="309"/>
      <c r="F205" s="309"/>
      <c r="G205" s="309"/>
      <c r="H205" s="309"/>
      <c r="J205" s="309"/>
      <c r="K205" s="309"/>
      <c r="L205" s="309"/>
      <c r="M205" s="309"/>
    </row>
    <row r="206" spans="3:13">
      <c r="C206" s="309"/>
      <c r="D206" s="309"/>
      <c r="E206" s="309"/>
      <c r="F206" s="309"/>
      <c r="G206" s="309"/>
      <c r="H206" s="309"/>
      <c r="J206" s="309"/>
      <c r="K206" s="309"/>
      <c r="L206" s="309"/>
      <c r="M206" s="309"/>
    </row>
    <row r="207" spans="3:13">
      <c r="C207" s="309"/>
      <c r="D207" s="309"/>
      <c r="E207" s="309"/>
      <c r="F207" s="309"/>
      <c r="G207" s="309"/>
      <c r="H207" s="309"/>
      <c r="J207" s="309"/>
      <c r="K207" s="309"/>
      <c r="L207" s="309"/>
      <c r="M207" s="309"/>
    </row>
    <row r="208" spans="3:13">
      <c r="C208" s="309"/>
      <c r="D208" s="309"/>
      <c r="E208" s="309"/>
      <c r="F208" s="309"/>
      <c r="G208" s="309"/>
      <c r="H208" s="309"/>
      <c r="J208" s="309"/>
      <c r="K208" s="309"/>
      <c r="L208" s="309"/>
      <c r="M208" s="309"/>
    </row>
    <row r="209" spans="3:13">
      <c r="C209" s="309"/>
      <c r="D209" s="309"/>
      <c r="E209" s="309"/>
      <c r="F209" s="309"/>
      <c r="G209" s="309"/>
      <c r="H209" s="309"/>
      <c r="J209" s="309"/>
      <c r="K209" s="309"/>
      <c r="L209" s="309"/>
      <c r="M209" s="309"/>
    </row>
    <row r="210" spans="3:13">
      <c r="C210" s="309"/>
      <c r="D210" s="309"/>
      <c r="E210" s="309"/>
      <c r="F210" s="309"/>
      <c r="G210" s="309"/>
      <c r="H210" s="309"/>
      <c r="J210" s="309"/>
      <c r="K210" s="309"/>
      <c r="L210" s="309"/>
      <c r="M210" s="309"/>
    </row>
    <row r="211" spans="3:13">
      <c r="C211" s="309"/>
      <c r="D211" s="309"/>
      <c r="E211" s="309"/>
      <c r="F211" s="309"/>
      <c r="G211" s="309"/>
      <c r="H211" s="309"/>
      <c r="J211" s="309"/>
      <c r="K211" s="309"/>
      <c r="L211" s="309"/>
      <c r="M211" s="309"/>
    </row>
    <row r="212" spans="3:13">
      <c r="C212" s="309"/>
      <c r="D212" s="309"/>
      <c r="E212" s="309"/>
      <c r="F212" s="309"/>
      <c r="G212" s="309"/>
      <c r="H212" s="309"/>
      <c r="J212" s="309"/>
      <c r="K212" s="309"/>
      <c r="L212" s="309"/>
      <c r="M212" s="309"/>
    </row>
    <row r="213" spans="3:13">
      <c r="C213" s="309"/>
      <c r="D213" s="309"/>
      <c r="E213" s="309"/>
      <c r="F213" s="309"/>
      <c r="G213" s="309"/>
      <c r="H213" s="309"/>
      <c r="J213" s="309"/>
      <c r="K213" s="309"/>
      <c r="L213" s="309"/>
      <c r="M213" s="309"/>
    </row>
    <row r="214" spans="3:13">
      <c r="C214" s="309"/>
      <c r="D214" s="309"/>
      <c r="E214" s="309"/>
      <c r="F214" s="309"/>
      <c r="G214" s="309"/>
      <c r="H214" s="309"/>
      <c r="J214" s="309"/>
      <c r="K214" s="309"/>
      <c r="L214" s="309"/>
      <c r="M214" s="309"/>
    </row>
    <row r="215" spans="3:13">
      <c r="C215" s="309"/>
      <c r="D215" s="309"/>
      <c r="E215" s="309"/>
      <c r="F215" s="309"/>
      <c r="G215" s="309"/>
      <c r="H215" s="309"/>
      <c r="J215" s="309"/>
      <c r="K215" s="309"/>
      <c r="L215" s="309"/>
      <c r="M215" s="309"/>
    </row>
    <row r="216" spans="3:13">
      <c r="C216" s="309"/>
      <c r="D216" s="309"/>
      <c r="E216" s="309"/>
      <c r="F216" s="309"/>
      <c r="G216" s="309"/>
      <c r="H216" s="309"/>
      <c r="J216" s="309"/>
      <c r="K216" s="309"/>
      <c r="L216" s="309"/>
      <c r="M216" s="309"/>
    </row>
    <row r="217" spans="3:13">
      <c r="C217" s="309"/>
      <c r="D217" s="309"/>
      <c r="E217" s="309"/>
      <c r="F217" s="309"/>
      <c r="G217" s="309"/>
      <c r="H217" s="309"/>
      <c r="J217" s="309"/>
      <c r="K217" s="309"/>
      <c r="L217" s="309"/>
      <c r="M217" s="309"/>
    </row>
    <row r="218" spans="3:13">
      <c r="C218" s="309"/>
      <c r="D218" s="309"/>
      <c r="E218" s="309"/>
      <c r="F218" s="309"/>
      <c r="G218" s="309"/>
      <c r="H218" s="309"/>
      <c r="J218" s="309"/>
      <c r="K218" s="309"/>
      <c r="L218" s="309"/>
      <c r="M218" s="309"/>
    </row>
    <row r="219" spans="3:13">
      <c r="C219" s="309"/>
      <c r="D219" s="309"/>
      <c r="E219" s="309"/>
      <c r="F219" s="309"/>
      <c r="G219" s="309"/>
      <c r="H219" s="309"/>
      <c r="J219" s="309"/>
      <c r="K219" s="309"/>
      <c r="L219" s="309"/>
      <c r="M219" s="309"/>
    </row>
    <row r="220" spans="3:13">
      <c r="C220" s="309"/>
      <c r="D220" s="309"/>
      <c r="E220" s="309"/>
      <c r="F220" s="309"/>
      <c r="G220" s="309"/>
      <c r="H220" s="309"/>
      <c r="J220" s="309"/>
      <c r="K220" s="309"/>
      <c r="L220" s="309"/>
      <c r="M220" s="309"/>
    </row>
    <row r="221" spans="3:13">
      <c r="C221" s="309"/>
      <c r="D221" s="309"/>
      <c r="E221" s="309"/>
      <c r="F221" s="309"/>
      <c r="G221" s="309"/>
      <c r="H221" s="309"/>
      <c r="J221" s="309"/>
      <c r="K221" s="309"/>
      <c r="L221" s="309"/>
      <c r="M221" s="309"/>
    </row>
    <row r="222" spans="3:13">
      <c r="C222" s="309"/>
      <c r="D222" s="309"/>
      <c r="E222" s="309"/>
      <c r="F222" s="309"/>
      <c r="G222" s="309"/>
      <c r="H222" s="309"/>
      <c r="J222" s="309"/>
      <c r="K222" s="309"/>
      <c r="L222" s="309"/>
      <c r="M222" s="309"/>
    </row>
    <row r="223" spans="3:13">
      <c r="C223" s="309"/>
      <c r="D223" s="309"/>
      <c r="E223" s="309"/>
      <c r="F223" s="309"/>
      <c r="G223" s="309"/>
      <c r="H223" s="309"/>
      <c r="J223" s="309"/>
      <c r="K223" s="309"/>
      <c r="L223" s="309"/>
      <c r="M223" s="309"/>
    </row>
    <row r="224" spans="3:13">
      <c r="C224" s="309"/>
      <c r="D224" s="309"/>
      <c r="E224" s="309"/>
      <c r="F224" s="309"/>
      <c r="G224" s="309"/>
      <c r="H224" s="309"/>
      <c r="J224" s="309"/>
      <c r="K224" s="309"/>
      <c r="L224" s="309"/>
      <c r="M224" s="309"/>
    </row>
    <row r="225" spans="3:13">
      <c r="C225" s="309"/>
      <c r="D225" s="309"/>
      <c r="E225" s="309"/>
      <c r="F225" s="309"/>
      <c r="G225" s="309"/>
      <c r="H225" s="309"/>
      <c r="J225" s="309"/>
      <c r="K225" s="309"/>
      <c r="L225" s="309"/>
      <c r="M225" s="309"/>
    </row>
    <row r="226" spans="3:13">
      <c r="C226" s="309"/>
      <c r="D226" s="309"/>
      <c r="E226" s="309"/>
      <c r="F226" s="309"/>
      <c r="G226" s="309"/>
      <c r="H226" s="309"/>
      <c r="J226" s="309"/>
      <c r="K226" s="309"/>
      <c r="L226" s="309"/>
      <c r="M226" s="309"/>
    </row>
    <row r="227" spans="3:13">
      <c r="C227" s="309"/>
      <c r="D227" s="309"/>
      <c r="E227" s="309"/>
      <c r="F227" s="309"/>
      <c r="G227" s="309"/>
      <c r="H227" s="309"/>
      <c r="J227" s="309"/>
      <c r="K227" s="309"/>
      <c r="L227" s="309"/>
      <c r="M227" s="309"/>
    </row>
    <row r="228" spans="3:13">
      <c r="C228" s="309"/>
      <c r="D228" s="309"/>
      <c r="E228" s="309"/>
      <c r="F228" s="309"/>
      <c r="G228" s="309"/>
      <c r="H228" s="309"/>
      <c r="J228" s="309"/>
      <c r="K228" s="309"/>
      <c r="L228" s="309"/>
      <c r="M228" s="309"/>
    </row>
    <row r="229" spans="3:13">
      <c r="C229" s="309"/>
      <c r="D229" s="309"/>
      <c r="E229" s="309"/>
      <c r="F229" s="309"/>
      <c r="G229" s="309"/>
      <c r="H229" s="309"/>
      <c r="J229" s="309"/>
      <c r="K229" s="309"/>
      <c r="L229" s="309"/>
      <c r="M229" s="309"/>
    </row>
    <row r="230" spans="3:13">
      <c r="C230" s="309"/>
      <c r="D230" s="309"/>
      <c r="E230" s="309"/>
      <c r="F230" s="309"/>
      <c r="G230" s="309"/>
      <c r="H230" s="309"/>
      <c r="J230" s="309"/>
      <c r="K230" s="309"/>
      <c r="L230" s="309"/>
      <c r="M230" s="309"/>
    </row>
    <row r="231" spans="3:13">
      <c r="C231" s="309"/>
      <c r="D231" s="309"/>
      <c r="E231" s="309"/>
      <c r="F231" s="309"/>
      <c r="G231" s="309"/>
      <c r="H231" s="309"/>
      <c r="J231" s="309"/>
      <c r="K231" s="309"/>
      <c r="L231" s="309"/>
      <c r="M231" s="309"/>
    </row>
    <row r="232" spans="3:13">
      <c r="C232" s="309"/>
      <c r="D232" s="309"/>
      <c r="E232" s="309"/>
      <c r="F232" s="309"/>
      <c r="G232" s="309"/>
      <c r="H232" s="309"/>
      <c r="J232" s="309"/>
      <c r="K232" s="309"/>
      <c r="L232" s="309"/>
      <c r="M232" s="309"/>
    </row>
    <row r="233" spans="3:13">
      <c r="C233" s="309"/>
      <c r="D233" s="309"/>
      <c r="E233" s="309"/>
      <c r="F233" s="309"/>
      <c r="G233" s="309"/>
      <c r="H233" s="309"/>
      <c r="J233" s="309"/>
      <c r="K233" s="309"/>
      <c r="L233" s="309"/>
      <c r="M233" s="309"/>
    </row>
    <row r="234" spans="3:13">
      <c r="C234" s="309"/>
      <c r="D234" s="309"/>
      <c r="E234" s="309"/>
      <c r="F234" s="309"/>
      <c r="G234" s="309"/>
      <c r="H234" s="309"/>
      <c r="J234" s="309"/>
      <c r="K234" s="309"/>
      <c r="L234" s="309"/>
      <c r="M234" s="309"/>
    </row>
    <row r="235" spans="3:13">
      <c r="C235" s="309"/>
      <c r="D235" s="309"/>
      <c r="E235" s="309"/>
      <c r="F235" s="309"/>
      <c r="G235" s="309"/>
      <c r="H235" s="309"/>
      <c r="J235" s="309"/>
      <c r="K235" s="309"/>
      <c r="L235" s="309"/>
      <c r="M235" s="309"/>
    </row>
    <row r="236" spans="3:13">
      <c r="C236" s="309"/>
      <c r="D236" s="309"/>
      <c r="E236" s="309"/>
      <c r="F236" s="309"/>
      <c r="G236" s="309"/>
      <c r="H236" s="309"/>
      <c r="J236" s="309"/>
      <c r="K236" s="309"/>
      <c r="L236" s="309"/>
      <c r="M236" s="309"/>
    </row>
    <row r="237" spans="3:13">
      <c r="C237" s="309"/>
      <c r="D237" s="309"/>
      <c r="E237" s="309"/>
      <c r="F237" s="309"/>
      <c r="G237" s="309"/>
      <c r="H237" s="309"/>
      <c r="J237" s="309"/>
      <c r="K237" s="309"/>
      <c r="L237" s="309"/>
      <c r="M237" s="309"/>
    </row>
    <row r="238" spans="3:13">
      <c r="C238" s="309"/>
      <c r="D238" s="309"/>
      <c r="E238" s="309"/>
      <c r="F238" s="309"/>
      <c r="G238" s="309"/>
      <c r="H238" s="309"/>
      <c r="J238" s="309"/>
      <c r="K238" s="309"/>
      <c r="L238" s="309"/>
      <c r="M238" s="309"/>
    </row>
    <row r="239" spans="3:13">
      <c r="C239" s="309"/>
      <c r="D239" s="309"/>
      <c r="E239" s="309"/>
      <c r="F239" s="309"/>
      <c r="G239" s="309"/>
      <c r="H239" s="309"/>
      <c r="J239" s="309"/>
      <c r="K239" s="309"/>
      <c r="L239" s="309"/>
      <c r="M239" s="309"/>
    </row>
    <row r="240" spans="3:13">
      <c r="C240" s="309"/>
      <c r="D240" s="309"/>
      <c r="E240" s="309"/>
      <c r="F240" s="309"/>
      <c r="G240" s="309"/>
      <c r="H240" s="309"/>
      <c r="J240" s="309"/>
      <c r="K240" s="309"/>
      <c r="L240" s="309"/>
      <c r="M240" s="309"/>
    </row>
    <row r="241" spans="3:13">
      <c r="C241" s="309"/>
      <c r="D241" s="309"/>
      <c r="E241" s="309"/>
      <c r="F241" s="309"/>
      <c r="G241" s="309"/>
      <c r="H241" s="309"/>
      <c r="J241" s="309"/>
      <c r="K241" s="309"/>
      <c r="L241" s="309"/>
      <c r="M241" s="309"/>
    </row>
    <row r="242" spans="3:13">
      <c r="C242" s="309"/>
      <c r="D242" s="309"/>
      <c r="E242" s="309"/>
      <c r="F242" s="309"/>
      <c r="G242" s="309"/>
      <c r="H242" s="309"/>
      <c r="J242" s="309"/>
      <c r="K242" s="309"/>
      <c r="L242" s="309"/>
      <c r="M242" s="309"/>
    </row>
    <row r="243" spans="3:13">
      <c r="C243" s="309"/>
      <c r="D243" s="309"/>
      <c r="E243" s="309"/>
      <c r="F243" s="309"/>
      <c r="G243" s="309"/>
      <c r="H243" s="309"/>
      <c r="J243" s="309"/>
      <c r="K243" s="309"/>
      <c r="L243" s="309"/>
      <c r="M243" s="309"/>
    </row>
    <row r="244" spans="3:13">
      <c r="C244" s="309"/>
      <c r="D244" s="309"/>
      <c r="E244" s="309"/>
      <c r="F244" s="309"/>
      <c r="G244" s="309"/>
      <c r="H244" s="309"/>
      <c r="J244" s="309"/>
      <c r="K244" s="309"/>
      <c r="L244" s="309"/>
      <c r="M244" s="309"/>
    </row>
    <row r="245" spans="3:13">
      <c r="C245" s="309"/>
      <c r="D245" s="309"/>
      <c r="E245" s="309"/>
      <c r="F245" s="309"/>
      <c r="G245" s="309"/>
      <c r="H245" s="309"/>
      <c r="J245" s="309"/>
      <c r="K245" s="309"/>
      <c r="L245" s="309"/>
      <c r="M245" s="309"/>
    </row>
    <row r="246" spans="3:13">
      <c r="C246" s="309"/>
      <c r="D246" s="309"/>
      <c r="E246" s="309"/>
      <c r="F246" s="309"/>
      <c r="G246" s="309"/>
      <c r="H246" s="309"/>
      <c r="J246" s="309"/>
      <c r="K246" s="309"/>
      <c r="L246" s="309"/>
      <c r="M246" s="309"/>
    </row>
    <row r="247" spans="3:13">
      <c r="C247" s="309"/>
      <c r="D247" s="309"/>
      <c r="E247" s="309"/>
      <c r="F247" s="309"/>
      <c r="G247" s="309"/>
      <c r="H247" s="309"/>
      <c r="J247" s="309"/>
      <c r="K247" s="309"/>
      <c r="L247" s="309"/>
      <c r="M247" s="309"/>
    </row>
    <row r="248" spans="3:13">
      <c r="C248" s="309"/>
      <c r="D248" s="309"/>
      <c r="E248" s="309"/>
      <c r="F248" s="309"/>
      <c r="G248" s="309"/>
      <c r="H248" s="309"/>
      <c r="J248" s="309"/>
      <c r="K248" s="309"/>
      <c r="L248" s="309"/>
      <c r="M248" s="309"/>
    </row>
    <row r="249" spans="3:13">
      <c r="C249" s="309"/>
      <c r="D249" s="309"/>
      <c r="E249" s="309"/>
      <c r="F249" s="309"/>
      <c r="G249" s="309"/>
      <c r="H249" s="309"/>
      <c r="J249" s="309"/>
      <c r="K249" s="309"/>
      <c r="L249" s="309"/>
      <c r="M249" s="309"/>
    </row>
    <row r="250" spans="3:13">
      <c r="C250" s="309"/>
      <c r="D250" s="309"/>
      <c r="E250" s="309"/>
      <c r="F250" s="309"/>
      <c r="G250" s="309"/>
      <c r="H250" s="309"/>
      <c r="J250" s="309"/>
      <c r="K250" s="309"/>
      <c r="L250" s="309"/>
      <c r="M250" s="309"/>
    </row>
    <row r="251" spans="3:13">
      <c r="C251" s="309"/>
      <c r="D251" s="309"/>
      <c r="E251" s="309"/>
      <c r="F251" s="309"/>
      <c r="G251" s="309"/>
      <c r="H251" s="309"/>
      <c r="J251" s="309"/>
      <c r="K251" s="309"/>
      <c r="L251" s="309"/>
      <c r="M251" s="309"/>
    </row>
    <row r="252" spans="3:13">
      <c r="C252" s="309"/>
      <c r="D252" s="309"/>
      <c r="E252" s="309"/>
      <c r="F252" s="309"/>
      <c r="G252" s="309"/>
      <c r="H252" s="309"/>
      <c r="J252" s="309"/>
      <c r="K252" s="309"/>
      <c r="L252" s="309"/>
      <c r="M252" s="309"/>
    </row>
    <row r="253" spans="3:13">
      <c r="C253" s="309"/>
      <c r="D253" s="309"/>
      <c r="E253" s="309"/>
      <c r="F253" s="309"/>
      <c r="G253" s="309"/>
      <c r="H253" s="309"/>
      <c r="J253" s="309"/>
      <c r="K253" s="309"/>
      <c r="L253" s="309"/>
      <c r="M253" s="309"/>
    </row>
    <row r="254" spans="3:13">
      <c r="C254" s="309"/>
      <c r="D254" s="309"/>
      <c r="E254" s="309"/>
      <c r="F254" s="309"/>
      <c r="G254" s="309"/>
      <c r="H254" s="309"/>
      <c r="J254" s="309"/>
      <c r="K254" s="309"/>
      <c r="L254" s="309"/>
      <c r="M254" s="309"/>
    </row>
    <row r="255" spans="3:13">
      <c r="C255" s="309"/>
      <c r="D255" s="309"/>
      <c r="E255" s="309"/>
      <c r="F255" s="309"/>
      <c r="G255" s="309"/>
      <c r="H255" s="309"/>
      <c r="J255" s="309"/>
      <c r="K255" s="309"/>
      <c r="L255" s="309"/>
      <c r="M255" s="309"/>
    </row>
    <row r="256" spans="3:13">
      <c r="C256" s="309"/>
      <c r="D256" s="309"/>
      <c r="E256" s="309"/>
      <c r="F256" s="309"/>
      <c r="G256" s="309"/>
      <c r="H256" s="309"/>
      <c r="J256" s="309"/>
      <c r="K256" s="309"/>
      <c r="L256" s="309"/>
      <c r="M256" s="309"/>
    </row>
    <row r="257" spans="3:13">
      <c r="C257" s="309"/>
      <c r="D257" s="309"/>
      <c r="E257" s="309"/>
      <c r="F257" s="309"/>
      <c r="G257" s="309"/>
      <c r="H257" s="309"/>
      <c r="J257" s="309"/>
      <c r="K257" s="309"/>
      <c r="L257" s="309"/>
      <c r="M257" s="309"/>
    </row>
    <row r="258" spans="3:13">
      <c r="C258" s="309"/>
      <c r="D258" s="309"/>
      <c r="E258" s="309"/>
      <c r="F258" s="309"/>
      <c r="G258" s="309"/>
      <c r="H258" s="309"/>
      <c r="J258" s="309"/>
      <c r="K258" s="309"/>
      <c r="L258" s="309"/>
      <c r="M258" s="309"/>
    </row>
    <row r="259" spans="3:13">
      <c r="C259" s="309"/>
      <c r="D259" s="309"/>
      <c r="E259" s="309"/>
      <c r="F259" s="309"/>
      <c r="G259" s="309"/>
      <c r="H259" s="309"/>
      <c r="J259" s="309"/>
      <c r="K259" s="309"/>
      <c r="L259" s="309"/>
      <c r="M259" s="309"/>
    </row>
    <row r="260" spans="3:13">
      <c r="C260" s="309"/>
      <c r="D260" s="309"/>
      <c r="E260" s="309"/>
      <c r="F260" s="309"/>
      <c r="G260" s="309"/>
      <c r="H260" s="309"/>
      <c r="J260" s="309"/>
      <c r="K260" s="309"/>
      <c r="L260" s="309"/>
      <c r="M260" s="309"/>
    </row>
    <row r="261" spans="3:13">
      <c r="C261" s="309"/>
      <c r="D261" s="309"/>
      <c r="E261" s="309"/>
      <c r="F261" s="309"/>
      <c r="G261" s="309"/>
      <c r="H261" s="309"/>
      <c r="J261" s="309"/>
      <c r="K261" s="309"/>
      <c r="L261" s="309"/>
      <c r="M261" s="309"/>
    </row>
    <row r="262" spans="3:13">
      <c r="C262" s="309"/>
      <c r="D262" s="309"/>
      <c r="E262" s="309"/>
      <c r="F262" s="309"/>
      <c r="G262" s="309"/>
      <c r="H262" s="309"/>
      <c r="J262" s="309"/>
      <c r="K262" s="309"/>
      <c r="L262" s="309"/>
      <c r="M262" s="309"/>
    </row>
    <row r="263" spans="3:13">
      <c r="C263" s="309"/>
      <c r="D263" s="309"/>
      <c r="E263" s="309"/>
      <c r="F263" s="309"/>
      <c r="G263" s="309"/>
      <c r="H263" s="309"/>
      <c r="J263" s="309"/>
      <c r="K263" s="309"/>
      <c r="L263" s="309"/>
      <c r="M263" s="309"/>
    </row>
    <row r="264" spans="3:13">
      <c r="C264" s="309"/>
      <c r="D264" s="309"/>
      <c r="E264" s="309"/>
      <c r="F264" s="309"/>
      <c r="G264" s="309"/>
      <c r="H264" s="309"/>
      <c r="J264" s="309"/>
      <c r="K264" s="309"/>
      <c r="L264" s="309"/>
      <c r="M264" s="309"/>
    </row>
    <row r="265" spans="3:13">
      <c r="C265" s="309"/>
      <c r="D265" s="309"/>
      <c r="E265" s="309"/>
      <c r="F265" s="309"/>
      <c r="G265" s="309"/>
      <c r="H265" s="309"/>
      <c r="J265" s="309"/>
      <c r="K265" s="309"/>
      <c r="L265" s="309"/>
      <c r="M265" s="309"/>
    </row>
    <row r="266" spans="3:13">
      <c r="C266" s="309"/>
      <c r="D266" s="309"/>
      <c r="E266" s="309"/>
      <c r="F266" s="309"/>
      <c r="G266" s="309"/>
      <c r="H266" s="309"/>
      <c r="J266" s="309"/>
      <c r="K266" s="309"/>
      <c r="L266" s="309"/>
      <c r="M266" s="309"/>
    </row>
    <row r="267" spans="3:13">
      <c r="C267" s="309"/>
      <c r="D267" s="309"/>
      <c r="E267" s="309"/>
      <c r="F267" s="309"/>
      <c r="G267" s="309"/>
      <c r="H267" s="309"/>
      <c r="J267" s="309"/>
      <c r="K267" s="309"/>
      <c r="L267" s="309"/>
      <c r="M267" s="309"/>
    </row>
    <row r="268" spans="3:13">
      <c r="C268" s="309"/>
      <c r="D268" s="309"/>
      <c r="E268" s="309"/>
      <c r="F268" s="309"/>
      <c r="G268" s="309"/>
      <c r="H268" s="309"/>
      <c r="J268" s="309"/>
      <c r="K268" s="309"/>
      <c r="L268" s="309"/>
      <c r="M268" s="309"/>
    </row>
    <row r="269" spans="3:13">
      <c r="C269" s="309"/>
      <c r="D269" s="309"/>
      <c r="E269" s="309"/>
      <c r="F269" s="309"/>
      <c r="G269" s="309"/>
      <c r="H269" s="309"/>
      <c r="J269" s="309"/>
      <c r="K269" s="309"/>
      <c r="L269" s="309"/>
      <c r="M269" s="309"/>
    </row>
    <row r="270" spans="3:13">
      <c r="C270" s="309"/>
      <c r="D270" s="309"/>
      <c r="E270" s="309"/>
      <c r="F270" s="309"/>
      <c r="G270" s="309"/>
      <c r="H270" s="309"/>
      <c r="J270" s="309"/>
      <c r="K270" s="309"/>
      <c r="L270" s="309"/>
      <c r="M270" s="309"/>
    </row>
    <row r="271" spans="3:13">
      <c r="C271" s="309"/>
      <c r="D271" s="309"/>
      <c r="E271" s="309"/>
      <c r="F271" s="309"/>
      <c r="G271" s="309"/>
      <c r="H271" s="309"/>
      <c r="J271" s="309"/>
      <c r="K271" s="309"/>
      <c r="L271" s="309"/>
      <c r="M271" s="309"/>
    </row>
    <row r="272" spans="3:13">
      <c r="C272" s="309"/>
      <c r="D272" s="309"/>
      <c r="E272" s="309"/>
      <c r="F272" s="309"/>
      <c r="G272" s="309"/>
      <c r="H272" s="309"/>
      <c r="J272" s="309"/>
      <c r="K272" s="309"/>
      <c r="L272" s="309"/>
      <c r="M272" s="309"/>
    </row>
    <row r="273" spans="3:13">
      <c r="C273" s="309"/>
      <c r="D273" s="309"/>
      <c r="E273" s="309"/>
      <c r="F273" s="309"/>
      <c r="G273" s="309"/>
      <c r="H273" s="309"/>
      <c r="J273" s="309"/>
      <c r="K273" s="309"/>
      <c r="L273" s="309"/>
      <c r="M273" s="309"/>
    </row>
    <row r="274" spans="3:13">
      <c r="C274" s="309"/>
      <c r="D274" s="309"/>
      <c r="E274" s="309"/>
      <c r="F274" s="309"/>
      <c r="G274" s="309"/>
      <c r="H274" s="309"/>
      <c r="J274" s="309"/>
      <c r="K274" s="309"/>
      <c r="L274" s="309"/>
      <c r="M274" s="309"/>
    </row>
    <row r="275" spans="3:13">
      <c r="C275" s="309"/>
      <c r="D275" s="309"/>
      <c r="E275" s="309"/>
      <c r="F275" s="309"/>
      <c r="G275" s="309"/>
      <c r="H275" s="309"/>
      <c r="J275" s="309"/>
      <c r="K275" s="309"/>
      <c r="L275" s="309"/>
      <c r="M275" s="309"/>
    </row>
    <row r="276" spans="3:13">
      <c r="C276" s="309"/>
      <c r="D276" s="309"/>
      <c r="E276" s="309"/>
      <c r="F276" s="309"/>
      <c r="G276" s="309"/>
      <c r="H276" s="309"/>
      <c r="J276" s="309"/>
      <c r="K276" s="309"/>
      <c r="L276" s="309"/>
      <c r="M276" s="309"/>
    </row>
    <row r="277" spans="3:13">
      <c r="C277" s="309"/>
      <c r="D277" s="309"/>
      <c r="E277" s="309"/>
      <c r="F277" s="309"/>
      <c r="G277" s="309"/>
      <c r="H277" s="309"/>
      <c r="J277" s="309"/>
      <c r="K277" s="309"/>
      <c r="L277" s="309"/>
      <c r="M277" s="309"/>
    </row>
    <row r="278" spans="3:13">
      <c r="C278" s="309"/>
      <c r="D278" s="309"/>
      <c r="E278" s="309"/>
      <c r="F278" s="309"/>
      <c r="G278" s="309"/>
      <c r="H278" s="309"/>
      <c r="J278" s="309"/>
      <c r="K278" s="309"/>
      <c r="L278" s="309"/>
      <c r="M278" s="309"/>
    </row>
    <row r="279" spans="3:13">
      <c r="C279" s="309"/>
      <c r="D279" s="309"/>
      <c r="E279" s="309"/>
      <c r="F279" s="309"/>
      <c r="G279" s="309"/>
      <c r="H279" s="309"/>
      <c r="J279" s="309"/>
      <c r="K279" s="309"/>
      <c r="L279" s="309"/>
      <c r="M279" s="309"/>
    </row>
    <row r="280" spans="3:13">
      <c r="C280" s="309"/>
      <c r="D280" s="309"/>
      <c r="E280" s="309"/>
      <c r="F280" s="309"/>
      <c r="G280" s="309"/>
      <c r="H280" s="309"/>
      <c r="J280" s="309"/>
      <c r="K280" s="309"/>
      <c r="L280" s="309"/>
      <c r="M280" s="309"/>
    </row>
    <row r="281" spans="3:13">
      <c r="C281" s="309"/>
      <c r="D281" s="309"/>
      <c r="E281" s="309"/>
      <c r="F281" s="309"/>
      <c r="G281" s="309"/>
      <c r="H281" s="309"/>
      <c r="J281" s="309"/>
      <c r="K281" s="309"/>
      <c r="L281" s="309"/>
      <c r="M281" s="309"/>
    </row>
    <row r="282" spans="3:13">
      <c r="C282" s="309"/>
      <c r="D282" s="309"/>
      <c r="E282" s="309"/>
      <c r="F282" s="309"/>
      <c r="G282" s="309"/>
      <c r="H282" s="309"/>
      <c r="J282" s="309"/>
      <c r="K282" s="309"/>
      <c r="L282" s="309"/>
      <c r="M282" s="309"/>
    </row>
    <row r="283" spans="3:13">
      <c r="C283" s="309"/>
      <c r="D283" s="309"/>
      <c r="E283" s="309"/>
      <c r="F283" s="309"/>
      <c r="G283" s="309"/>
      <c r="H283" s="309"/>
      <c r="J283" s="309"/>
      <c r="K283" s="309"/>
      <c r="L283" s="309"/>
      <c r="M283" s="309"/>
    </row>
    <row r="284" spans="3:13">
      <c r="C284" s="309"/>
      <c r="D284" s="309"/>
      <c r="E284" s="309"/>
      <c r="F284" s="309"/>
      <c r="G284" s="309"/>
      <c r="H284" s="309"/>
      <c r="J284" s="309"/>
      <c r="K284" s="309"/>
      <c r="L284" s="309"/>
      <c r="M284" s="309"/>
    </row>
    <row r="285" spans="3:13">
      <c r="C285" s="309"/>
      <c r="D285" s="309"/>
      <c r="E285" s="309"/>
      <c r="F285" s="309"/>
      <c r="G285" s="309"/>
      <c r="H285" s="309"/>
      <c r="J285" s="309"/>
      <c r="K285" s="309"/>
      <c r="L285" s="309"/>
      <c r="M285" s="309"/>
    </row>
    <row r="286" spans="3:13">
      <c r="C286" s="309"/>
      <c r="D286" s="309"/>
      <c r="E286" s="309"/>
      <c r="F286" s="309"/>
      <c r="G286" s="309"/>
      <c r="H286" s="309"/>
      <c r="J286" s="309"/>
      <c r="K286" s="309"/>
      <c r="L286" s="309"/>
      <c r="M286" s="309"/>
    </row>
    <row r="287" spans="3:13">
      <c r="C287" s="309"/>
      <c r="D287" s="309"/>
      <c r="E287" s="309"/>
      <c r="F287" s="309"/>
      <c r="G287" s="309"/>
      <c r="H287" s="309"/>
      <c r="J287" s="309"/>
      <c r="K287" s="309"/>
      <c r="L287" s="309"/>
      <c r="M287" s="309"/>
    </row>
    <row r="288" spans="3:13">
      <c r="C288" s="309"/>
      <c r="D288" s="309"/>
      <c r="E288" s="309"/>
      <c r="F288" s="309"/>
      <c r="G288" s="309"/>
      <c r="H288" s="309"/>
      <c r="J288" s="309"/>
      <c r="K288" s="309"/>
      <c r="L288" s="309"/>
      <c r="M288" s="309"/>
    </row>
    <row r="289" spans="3:13">
      <c r="C289" s="309"/>
      <c r="D289" s="309"/>
      <c r="E289" s="309"/>
      <c r="F289" s="309"/>
      <c r="G289" s="309"/>
      <c r="H289" s="309"/>
      <c r="J289" s="309"/>
      <c r="K289" s="309"/>
      <c r="L289" s="309"/>
      <c r="M289" s="309"/>
    </row>
    <row r="290" spans="3:13">
      <c r="C290" s="309"/>
      <c r="D290" s="309"/>
      <c r="E290" s="309"/>
      <c r="F290" s="309"/>
      <c r="G290" s="309"/>
      <c r="H290" s="309"/>
      <c r="J290" s="309"/>
      <c r="K290" s="309"/>
      <c r="L290" s="309"/>
      <c r="M290" s="309"/>
    </row>
    <row r="291" spans="3:13">
      <c r="C291" s="309"/>
      <c r="D291" s="309"/>
      <c r="E291" s="309"/>
      <c r="F291" s="309"/>
      <c r="G291" s="309"/>
      <c r="H291" s="309"/>
      <c r="J291" s="309"/>
      <c r="K291" s="309"/>
      <c r="L291" s="309"/>
      <c r="M291" s="309"/>
    </row>
    <row r="292" spans="3:13">
      <c r="C292" s="309"/>
      <c r="D292" s="309"/>
      <c r="E292" s="309"/>
      <c r="F292" s="309"/>
      <c r="G292" s="309"/>
      <c r="H292" s="309"/>
      <c r="J292" s="309"/>
      <c r="K292" s="309"/>
      <c r="L292" s="309"/>
      <c r="M292" s="309"/>
    </row>
    <row r="293" spans="3:13">
      <c r="C293" s="309"/>
      <c r="D293" s="309"/>
      <c r="E293" s="309"/>
      <c r="F293" s="309"/>
      <c r="G293" s="309"/>
      <c r="H293" s="309"/>
      <c r="J293" s="309"/>
      <c r="K293" s="309"/>
      <c r="L293" s="309"/>
      <c r="M293" s="309"/>
    </row>
    <row r="294" spans="3:13">
      <c r="C294" s="309"/>
      <c r="D294" s="309"/>
      <c r="E294" s="309"/>
      <c r="F294" s="309"/>
      <c r="G294" s="309"/>
      <c r="H294" s="309"/>
      <c r="J294" s="309"/>
      <c r="K294" s="309"/>
      <c r="L294" s="309"/>
      <c r="M294" s="309"/>
    </row>
    <row r="295" spans="3:13">
      <c r="C295" s="309"/>
      <c r="D295" s="309"/>
      <c r="E295" s="309"/>
      <c r="F295" s="309"/>
      <c r="G295" s="309"/>
      <c r="H295" s="309"/>
      <c r="J295" s="309"/>
      <c r="K295" s="309"/>
      <c r="L295" s="309"/>
      <c r="M295" s="309"/>
    </row>
    <row r="296" spans="3:13">
      <c r="C296" s="309"/>
      <c r="D296" s="309"/>
      <c r="E296" s="309"/>
      <c r="F296" s="309"/>
      <c r="G296" s="309"/>
      <c r="H296" s="309"/>
      <c r="J296" s="309"/>
      <c r="K296" s="309"/>
      <c r="L296" s="309"/>
      <c r="M296" s="309"/>
    </row>
    <row r="297" spans="3:13">
      <c r="C297" s="309"/>
      <c r="D297" s="309"/>
      <c r="E297" s="309"/>
      <c r="F297" s="309"/>
      <c r="G297" s="309"/>
      <c r="H297" s="309"/>
      <c r="J297" s="309"/>
      <c r="K297" s="309"/>
      <c r="L297" s="309"/>
      <c r="M297" s="309"/>
    </row>
    <row r="298" spans="3:13">
      <c r="C298" s="309"/>
      <c r="D298" s="309"/>
      <c r="E298" s="309"/>
      <c r="F298" s="309"/>
      <c r="G298" s="309"/>
      <c r="H298" s="309"/>
      <c r="J298" s="309"/>
      <c r="K298" s="309"/>
      <c r="L298" s="309"/>
      <c r="M298" s="309"/>
    </row>
    <row r="299" spans="3:13">
      <c r="C299" s="309"/>
      <c r="D299" s="309"/>
      <c r="E299" s="309"/>
      <c r="F299" s="309"/>
      <c r="G299" s="309"/>
      <c r="H299" s="309"/>
      <c r="J299" s="309"/>
      <c r="K299" s="309"/>
      <c r="L299" s="309"/>
      <c r="M299" s="309"/>
    </row>
    <row r="300" spans="3:13">
      <c r="C300" s="309"/>
      <c r="D300" s="309"/>
      <c r="E300" s="309"/>
      <c r="F300" s="309"/>
      <c r="G300" s="309"/>
      <c r="H300" s="309"/>
      <c r="J300" s="309"/>
      <c r="K300" s="309"/>
      <c r="L300" s="309"/>
      <c r="M300" s="309"/>
    </row>
    <row r="301" spans="3:13">
      <c r="C301" s="309"/>
      <c r="D301" s="309"/>
      <c r="E301" s="309"/>
      <c r="F301" s="309"/>
      <c r="G301" s="309"/>
      <c r="H301" s="309"/>
      <c r="J301" s="309"/>
      <c r="K301" s="309"/>
      <c r="L301" s="309"/>
      <c r="M301" s="309"/>
    </row>
    <row r="302" spans="3:13">
      <c r="C302" s="309"/>
      <c r="D302" s="309"/>
      <c r="E302" s="309"/>
      <c r="F302" s="309"/>
      <c r="G302" s="309"/>
      <c r="H302" s="309"/>
      <c r="J302" s="309"/>
      <c r="K302" s="309"/>
      <c r="L302" s="309"/>
      <c r="M302" s="309"/>
    </row>
    <row r="303" spans="3:13">
      <c r="C303" s="309"/>
      <c r="D303" s="309"/>
      <c r="E303" s="309"/>
      <c r="F303" s="309"/>
      <c r="G303" s="309"/>
      <c r="H303" s="309"/>
      <c r="J303" s="309"/>
      <c r="K303" s="309"/>
      <c r="L303" s="309"/>
      <c r="M303" s="309"/>
    </row>
    <row r="304" spans="3:13">
      <c r="C304" s="309"/>
      <c r="D304" s="309"/>
      <c r="E304" s="309"/>
      <c r="F304" s="309"/>
      <c r="G304" s="309"/>
      <c r="H304" s="309"/>
      <c r="J304" s="309"/>
      <c r="K304" s="309"/>
      <c r="L304" s="309"/>
      <c r="M304" s="309"/>
    </row>
    <row r="305" spans="3:13">
      <c r="C305" s="309"/>
      <c r="D305" s="309"/>
      <c r="E305" s="309"/>
      <c r="F305" s="309"/>
      <c r="G305" s="309"/>
      <c r="H305" s="309"/>
      <c r="J305" s="309"/>
      <c r="K305" s="309"/>
      <c r="L305" s="309"/>
      <c r="M305" s="309"/>
    </row>
    <row r="306" spans="3:13">
      <c r="C306" s="309"/>
      <c r="D306" s="309"/>
      <c r="E306" s="309"/>
      <c r="F306" s="309"/>
      <c r="G306" s="309"/>
      <c r="H306" s="309"/>
      <c r="J306" s="309"/>
      <c r="K306" s="309"/>
      <c r="L306" s="309"/>
      <c r="M306" s="309"/>
    </row>
    <row r="307" spans="3:13">
      <c r="C307" s="309"/>
      <c r="D307" s="309"/>
      <c r="E307" s="309"/>
      <c r="F307" s="309"/>
      <c r="G307" s="309"/>
      <c r="H307" s="309"/>
      <c r="J307" s="309"/>
      <c r="K307" s="309"/>
      <c r="L307" s="309"/>
      <c r="M307" s="309"/>
    </row>
    <row r="308" spans="3:13">
      <c r="C308" s="309"/>
      <c r="D308" s="309"/>
      <c r="E308" s="309"/>
      <c r="F308" s="309"/>
      <c r="G308" s="309"/>
      <c r="H308" s="309"/>
      <c r="J308" s="309"/>
      <c r="K308" s="309"/>
      <c r="L308" s="309"/>
      <c r="M308" s="309"/>
    </row>
    <row r="309" spans="3:13">
      <c r="C309" s="309"/>
      <c r="D309" s="309"/>
      <c r="E309" s="309"/>
      <c r="F309" s="309"/>
      <c r="G309" s="309"/>
      <c r="H309" s="309"/>
      <c r="J309" s="309"/>
      <c r="K309" s="309"/>
      <c r="L309" s="309"/>
      <c r="M309" s="309"/>
    </row>
    <row r="310" spans="3:13">
      <c r="C310" s="309"/>
      <c r="D310" s="309"/>
      <c r="E310" s="309"/>
      <c r="F310" s="309"/>
      <c r="G310" s="309"/>
      <c r="H310" s="309"/>
      <c r="J310" s="309"/>
      <c r="K310" s="309"/>
      <c r="L310" s="309"/>
      <c r="M310" s="309"/>
    </row>
    <row r="311" spans="3:13">
      <c r="C311" s="309"/>
      <c r="D311" s="309"/>
      <c r="E311" s="309"/>
      <c r="F311" s="309"/>
      <c r="G311" s="309"/>
      <c r="H311" s="309"/>
      <c r="J311" s="309"/>
      <c r="K311" s="309"/>
      <c r="L311" s="309"/>
      <c r="M311" s="309"/>
    </row>
    <row r="312" spans="3:13">
      <c r="C312" s="309"/>
      <c r="D312" s="309"/>
      <c r="E312" s="309"/>
      <c r="F312" s="309"/>
      <c r="G312" s="309"/>
      <c r="H312" s="309"/>
      <c r="J312" s="309"/>
      <c r="K312" s="309"/>
      <c r="L312" s="309"/>
      <c r="M312" s="309"/>
    </row>
    <row r="313" spans="3:13">
      <c r="C313" s="309"/>
      <c r="D313" s="309"/>
      <c r="E313" s="309"/>
      <c r="F313" s="309"/>
      <c r="G313" s="309"/>
      <c r="H313" s="309"/>
      <c r="J313" s="309"/>
      <c r="K313" s="309"/>
      <c r="L313" s="309"/>
      <c r="M313" s="309"/>
    </row>
    <row r="314" spans="3:13">
      <c r="C314" s="309"/>
      <c r="D314" s="309"/>
      <c r="E314" s="309"/>
      <c r="F314" s="309"/>
      <c r="G314" s="309"/>
      <c r="H314" s="309"/>
      <c r="J314" s="309"/>
      <c r="K314" s="309"/>
      <c r="L314" s="309"/>
      <c r="M314" s="309"/>
    </row>
    <row r="315" spans="3:13">
      <c r="C315" s="309"/>
      <c r="D315" s="309"/>
      <c r="E315" s="309"/>
      <c r="F315" s="309"/>
      <c r="G315" s="309"/>
      <c r="H315" s="309"/>
      <c r="J315" s="309"/>
      <c r="K315" s="309"/>
      <c r="L315" s="309"/>
      <c r="M315" s="309"/>
    </row>
    <row r="316" spans="3:13">
      <c r="C316" s="309"/>
      <c r="D316" s="309"/>
      <c r="E316" s="309"/>
      <c r="F316" s="309"/>
      <c r="G316" s="309"/>
      <c r="H316" s="309"/>
      <c r="J316" s="309"/>
      <c r="K316" s="309"/>
      <c r="L316" s="309"/>
      <c r="M316" s="309"/>
    </row>
    <row r="317" spans="3:13">
      <c r="C317" s="309"/>
      <c r="D317" s="309"/>
      <c r="E317" s="309"/>
      <c r="F317" s="309"/>
      <c r="G317" s="309"/>
      <c r="H317" s="309"/>
      <c r="J317" s="309"/>
      <c r="K317" s="309"/>
      <c r="L317" s="309"/>
      <c r="M317" s="309"/>
    </row>
    <row r="318" spans="3:13">
      <c r="C318" s="309"/>
      <c r="D318" s="309"/>
      <c r="E318" s="309"/>
      <c r="F318" s="309"/>
      <c r="G318" s="309"/>
      <c r="H318" s="309"/>
      <c r="J318" s="309"/>
      <c r="K318" s="309"/>
      <c r="L318" s="309"/>
      <c r="M318" s="309"/>
    </row>
    <row r="319" spans="3:13">
      <c r="C319" s="309"/>
      <c r="D319" s="309"/>
      <c r="E319" s="309"/>
      <c r="F319" s="309"/>
      <c r="G319" s="309"/>
      <c r="H319" s="309"/>
      <c r="J319" s="309"/>
      <c r="K319" s="309"/>
      <c r="L319" s="309"/>
      <c r="M319" s="309"/>
    </row>
    <row r="320" spans="3:13">
      <c r="C320" s="309"/>
      <c r="D320" s="309"/>
      <c r="E320" s="309"/>
      <c r="F320" s="309"/>
      <c r="G320" s="309"/>
      <c r="H320" s="309"/>
      <c r="J320" s="309"/>
      <c r="K320" s="309"/>
      <c r="L320" s="309"/>
      <c r="M320" s="309"/>
    </row>
    <row r="321" spans="3:13">
      <c r="C321" s="309"/>
      <c r="D321" s="309"/>
      <c r="E321" s="309"/>
      <c r="F321" s="309"/>
      <c r="G321" s="309"/>
      <c r="H321" s="309"/>
      <c r="J321" s="309"/>
      <c r="K321" s="309"/>
      <c r="L321" s="309"/>
      <c r="M321" s="309"/>
    </row>
    <row r="322" spans="3:13">
      <c r="C322" s="309"/>
      <c r="D322" s="309"/>
      <c r="E322" s="309"/>
      <c r="F322" s="309"/>
      <c r="G322" s="309"/>
      <c r="H322" s="309"/>
      <c r="J322" s="309"/>
      <c r="K322" s="309"/>
      <c r="L322" s="309"/>
      <c r="M322" s="309"/>
    </row>
    <row r="323" spans="3:13">
      <c r="C323" s="309"/>
      <c r="D323" s="309"/>
      <c r="E323" s="309"/>
      <c r="F323" s="309"/>
      <c r="G323" s="309"/>
      <c r="H323" s="309"/>
      <c r="J323" s="309"/>
      <c r="K323" s="309"/>
      <c r="L323" s="309"/>
      <c r="M323" s="309"/>
    </row>
    <row r="324" spans="3:13">
      <c r="C324" s="309"/>
      <c r="D324" s="309"/>
      <c r="E324" s="309"/>
      <c r="F324" s="309"/>
      <c r="G324" s="309"/>
      <c r="H324" s="309"/>
      <c r="J324" s="309"/>
      <c r="K324" s="309"/>
      <c r="L324" s="309"/>
      <c r="M324" s="309"/>
    </row>
    <row r="325" spans="3:13">
      <c r="C325" s="309"/>
      <c r="D325" s="309"/>
      <c r="E325" s="309"/>
      <c r="F325" s="309"/>
      <c r="G325" s="309"/>
      <c r="H325" s="309"/>
      <c r="J325" s="309"/>
      <c r="K325" s="309"/>
      <c r="L325" s="309"/>
      <c r="M325" s="309"/>
    </row>
    <row r="326" spans="3:13">
      <c r="C326" s="309"/>
      <c r="D326" s="309"/>
      <c r="E326" s="309"/>
      <c r="F326" s="309"/>
      <c r="G326" s="309"/>
      <c r="H326" s="309"/>
      <c r="J326" s="309"/>
      <c r="K326" s="309"/>
      <c r="L326" s="309"/>
      <c r="M326" s="309"/>
    </row>
    <row r="327" spans="3:13">
      <c r="C327" s="309"/>
      <c r="D327" s="309"/>
      <c r="E327" s="309"/>
      <c r="F327" s="309"/>
      <c r="G327" s="309"/>
      <c r="H327" s="309"/>
      <c r="J327" s="309"/>
      <c r="K327" s="309"/>
      <c r="L327" s="309"/>
      <c r="M327" s="309"/>
    </row>
    <row r="328" spans="3:13">
      <c r="C328" s="309"/>
      <c r="D328" s="309"/>
      <c r="E328" s="309"/>
      <c r="F328" s="309"/>
      <c r="G328" s="309"/>
      <c r="H328" s="309"/>
      <c r="J328" s="309"/>
      <c r="K328" s="309"/>
      <c r="L328" s="309"/>
      <c r="M328" s="309"/>
    </row>
    <row r="329" spans="3:13">
      <c r="C329" s="309"/>
      <c r="D329" s="309"/>
      <c r="E329" s="309"/>
      <c r="F329" s="309"/>
      <c r="G329" s="309"/>
      <c r="H329" s="309"/>
      <c r="J329" s="309"/>
      <c r="K329" s="309"/>
      <c r="L329" s="309"/>
      <c r="M329" s="309"/>
    </row>
    <row r="330" spans="3:13">
      <c r="C330" s="309"/>
      <c r="D330" s="309"/>
      <c r="E330" s="309"/>
      <c r="F330" s="309"/>
      <c r="G330" s="309"/>
      <c r="H330" s="309"/>
      <c r="J330" s="309"/>
      <c r="K330" s="309"/>
      <c r="L330" s="309"/>
      <c r="M330" s="309"/>
    </row>
    <row r="331" spans="3:13">
      <c r="C331" s="309"/>
      <c r="D331" s="309"/>
      <c r="E331" s="309"/>
      <c r="F331" s="309"/>
      <c r="G331" s="309"/>
      <c r="H331" s="309"/>
      <c r="J331" s="309"/>
      <c r="K331" s="309"/>
      <c r="L331" s="309"/>
      <c r="M331" s="309"/>
    </row>
    <row r="332" spans="3:13">
      <c r="C332" s="309"/>
      <c r="D332" s="309"/>
      <c r="E332" s="309"/>
      <c r="F332" s="309"/>
      <c r="G332" s="309"/>
      <c r="H332" s="309"/>
      <c r="J332" s="309"/>
      <c r="K332" s="309"/>
      <c r="L332" s="309"/>
      <c r="M332" s="309"/>
    </row>
    <row r="333" spans="3:13">
      <c r="C333" s="309"/>
      <c r="D333" s="309"/>
      <c r="E333" s="309"/>
      <c r="F333" s="309"/>
      <c r="G333" s="309"/>
      <c r="H333" s="309"/>
      <c r="J333" s="309"/>
      <c r="K333" s="309"/>
      <c r="L333" s="309"/>
      <c r="M333" s="309"/>
    </row>
    <row r="334" spans="3:13">
      <c r="C334" s="309"/>
      <c r="D334" s="309"/>
      <c r="E334" s="309"/>
      <c r="F334" s="309"/>
      <c r="G334" s="309"/>
      <c r="H334" s="309"/>
      <c r="J334" s="309"/>
      <c r="K334" s="309"/>
      <c r="L334" s="309"/>
      <c r="M334" s="309"/>
    </row>
    <row r="335" spans="3:13">
      <c r="C335" s="309"/>
      <c r="D335" s="309"/>
      <c r="E335" s="309"/>
      <c r="F335" s="309"/>
      <c r="G335" s="309"/>
      <c r="H335" s="309"/>
      <c r="J335" s="309"/>
      <c r="K335" s="309"/>
      <c r="L335" s="309"/>
      <c r="M335" s="309"/>
    </row>
    <row r="336" spans="3:13">
      <c r="C336" s="309"/>
      <c r="D336" s="309"/>
      <c r="E336" s="309"/>
      <c r="F336" s="309"/>
      <c r="G336" s="309"/>
      <c r="H336" s="309"/>
      <c r="J336" s="309"/>
      <c r="K336" s="309"/>
      <c r="L336" s="309"/>
      <c r="M336" s="309"/>
    </row>
    <row r="337" spans="3:13">
      <c r="C337" s="309"/>
      <c r="D337" s="309"/>
      <c r="E337" s="309"/>
      <c r="F337" s="309"/>
      <c r="G337" s="309"/>
      <c r="H337" s="309"/>
      <c r="J337" s="309"/>
      <c r="K337" s="309"/>
      <c r="L337" s="309"/>
      <c r="M337" s="309"/>
    </row>
    <row r="338" spans="3:13">
      <c r="C338" s="309"/>
      <c r="D338" s="309"/>
      <c r="E338" s="309"/>
      <c r="F338" s="309"/>
      <c r="G338" s="309"/>
      <c r="H338" s="309"/>
      <c r="J338" s="309"/>
      <c r="K338" s="309"/>
      <c r="L338" s="309"/>
      <c r="M338" s="309"/>
    </row>
    <row r="339" spans="3:13">
      <c r="C339" s="309"/>
      <c r="D339" s="309"/>
      <c r="E339" s="309"/>
      <c r="F339" s="309"/>
      <c r="G339" s="309"/>
      <c r="H339" s="309"/>
      <c r="J339" s="309"/>
      <c r="K339" s="309"/>
      <c r="L339" s="309"/>
      <c r="M339" s="309"/>
    </row>
    <row r="340" spans="3:13">
      <c r="C340" s="309"/>
      <c r="D340" s="309"/>
      <c r="E340" s="309"/>
      <c r="F340" s="309"/>
      <c r="G340" s="309"/>
      <c r="H340" s="309"/>
      <c r="J340" s="309"/>
      <c r="K340" s="309"/>
      <c r="L340" s="309"/>
      <c r="M340" s="309"/>
    </row>
    <row r="341" spans="3:13">
      <c r="C341" s="309"/>
      <c r="D341" s="309"/>
      <c r="E341" s="309"/>
      <c r="F341" s="309"/>
      <c r="G341" s="309"/>
      <c r="H341" s="309"/>
      <c r="J341" s="309"/>
      <c r="K341" s="309"/>
      <c r="L341" s="309"/>
      <c r="M341" s="309"/>
    </row>
    <row r="342" spans="3:13">
      <c r="C342" s="309"/>
      <c r="D342" s="309"/>
      <c r="E342" s="309"/>
      <c r="F342" s="309"/>
      <c r="G342" s="309"/>
      <c r="H342" s="309"/>
      <c r="J342" s="309"/>
      <c r="K342" s="309"/>
      <c r="L342" s="309"/>
      <c r="M342" s="309"/>
    </row>
    <row r="343" spans="3:13">
      <c r="C343" s="309"/>
      <c r="D343" s="309"/>
      <c r="E343" s="309"/>
      <c r="F343" s="309"/>
      <c r="G343" s="309"/>
      <c r="H343" s="309"/>
      <c r="J343" s="309"/>
      <c r="K343" s="309"/>
      <c r="L343" s="309"/>
      <c r="M343" s="309"/>
    </row>
    <row r="344" spans="3:13">
      <c r="C344" s="309"/>
      <c r="D344" s="309"/>
      <c r="E344" s="309"/>
      <c r="F344" s="309"/>
      <c r="G344" s="309"/>
      <c r="H344" s="309"/>
      <c r="J344" s="309"/>
      <c r="K344" s="309"/>
      <c r="L344" s="309"/>
      <c r="M344" s="309"/>
    </row>
    <row r="345" spans="3:13">
      <c r="C345" s="309"/>
      <c r="D345" s="309"/>
      <c r="E345" s="309"/>
      <c r="F345" s="309"/>
      <c r="G345" s="309"/>
      <c r="H345" s="309"/>
      <c r="J345" s="309"/>
      <c r="K345" s="309"/>
      <c r="L345" s="309"/>
      <c r="M345" s="309"/>
    </row>
    <row r="346" spans="3:13">
      <c r="C346" s="309"/>
      <c r="D346" s="309"/>
      <c r="E346" s="309"/>
      <c r="F346" s="309"/>
      <c r="G346" s="309"/>
      <c r="H346" s="309"/>
      <c r="J346" s="309"/>
      <c r="K346" s="309"/>
      <c r="L346" s="309"/>
      <c r="M346" s="309"/>
    </row>
    <row r="347" spans="3:13">
      <c r="C347" s="309"/>
      <c r="D347" s="309"/>
      <c r="E347" s="309"/>
      <c r="F347" s="309"/>
      <c r="G347" s="309"/>
      <c r="H347" s="309"/>
      <c r="J347" s="309"/>
      <c r="K347" s="309"/>
      <c r="L347" s="309"/>
      <c r="M347" s="309"/>
    </row>
    <row r="348" spans="3:13">
      <c r="C348" s="309"/>
      <c r="D348" s="309"/>
      <c r="E348" s="309"/>
      <c r="F348" s="309"/>
      <c r="G348" s="309"/>
      <c r="H348" s="309"/>
      <c r="J348" s="309"/>
      <c r="K348" s="309"/>
      <c r="L348" s="309"/>
      <c r="M348" s="309"/>
    </row>
    <row r="349" spans="3:13">
      <c r="C349" s="309"/>
      <c r="D349" s="309"/>
      <c r="E349" s="309"/>
      <c r="F349" s="309"/>
      <c r="G349" s="309"/>
      <c r="H349" s="309"/>
      <c r="J349" s="309"/>
      <c r="K349" s="309"/>
      <c r="L349" s="309"/>
      <c r="M349" s="309"/>
    </row>
    <row r="350" spans="3:13">
      <c r="C350" s="309"/>
      <c r="D350" s="309"/>
      <c r="E350" s="309"/>
      <c r="F350" s="309"/>
      <c r="G350" s="309"/>
      <c r="H350" s="309"/>
      <c r="J350" s="309"/>
      <c r="K350" s="309"/>
      <c r="L350" s="309"/>
      <c r="M350" s="309"/>
    </row>
    <row r="351" spans="3:13">
      <c r="C351" s="309"/>
      <c r="D351" s="309"/>
      <c r="E351" s="309"/>
      <c r="F351" s="309"/>
      <c r="G351" s="309"/>
      <c r="H351" s="309"/>
      <c r="J351" s="309"/>
      <c r="K351" s="309"/>
      <c r="L351" s="309"/>
      <c r="M351" s="309"/>
    </row>
    <row r="352" spans="3:13">
      <c r="C352" s="309"/>
      <c r="D352" s="309"/>
      <c r="E352" s="309"/>
      <c r="F352" s="309"/>
      <c r="G352" s="309"/>
      <c r="H352" s="309"/>
      <c r="J352" s="309"/>
      <c r="K352" s="309"/>
      <c r="L352" s="309"/>
      <c r="M352" s="309"/>
    </row>
    <row r="353" spans="3:13">
      <c r="C353" s="309"/>
      <c r="D353" s="309"/>
      <c r="E353" s="309"/>
      <c r="F353" s="309"/>
      <c r="G353" s="309"/>
      <c r="H353" s="309"/>
      <c r="J353" s="309"/>
      <c r="K353" s="309"/>
      <c r="L353" s="309"/>
      <c r="M353" s="309"/>
    </row>
    <row r="354" spans="3:13">
      <c r="C354" s="309"/>
      <c r="D354" s="309"/>
      <c r="E354" s="309"/>
      <c r="F354" s="309"/>
      <c r="G354" s="309"/>
      <c r="H354" s="309"/>
      <c r="J354" s="309"/>
      <c r="K354" s="309"/>
      <c r="L354" s="309"/>
      <c r="M354" s="309"/>
    </row>
    <row r="355" spans="3:13">
      <c r="C355" s="309"/>
      <c r="D355" s="309"/>
      <c r="E355" s="309"/>
      <c r="F355" s="309"/>
      <c r="G355" s="309"/>
      <c r="H355" s="309"/>
      <c r="J355" s="309"/>
      <c r="K355" s="309"/>
      <c r="L355" s="309"/>
      <c r="M355" s="309"/>
    </row>
    <row r="356" spans="3:13">
      <c r="C356" s="309"/>
      <c r="D356" s="309"/>
      <c r="E356" s="309"/>
      <c r="F356" s="309"/>
      <c r="G356" s="309"/>
      <c r="H356" s="309"/>
      <c r="J356" s="309"/>
      <c r="K356" s="309"/>
      <c r="L356" s="309"/>
      <c r="M356" s="309"/>
    </row>
    <row r="357" spans="3:13">
      <c r="C357" s="309"/>
      <c r="D357" s="309"/>
      <c r="E357" s="309"/>
      <c r="F357" s="309"/>
      <c r="G357" s="309"/>
      <c r="H357" s="309"/>
      <c r="J357" s="309"/>
      <c r="K357" s="309"/>
      <c r="L357" s="309"/>
      <c r="M357" s="309"/>
    </row>
    <row r="358" spans="3:13">
      <c r="C358" s="309"/>
      <c r="D358" s="309"/>
      <c r="E358" s="309"/>
      <c r="F358" s="309"/>
      <c r="G358" s="309"/>
      <c r="H358" s="309"/>
      <c r="J358" s="309"/>
      <c r="K358" s="309"/>
      <c r="L358" s="309"/>
      <c r="M358" s="309"/>
    </row>
    <row r="359" spans="3:13">
      <c r="C359" s="309"/>
      <c r="D359" s="309"/>
      <c r="E359" s="309"/>
      <c r="F359" s="309"/>
      <c r="G359" s="309"/>
      <c r="H359" s="309"/>
      <c r="J359" s="309"/>
      <c r="K359" s="309"/>
      <c r="L359" s="309"/>
      <c r="M359" s="309"/>
    </row>
    <row r="360" spans="3:13">
      <c r="C360" s="309"/>
      <c r="D360" s="309"/>
      <c r="E360" s="309"/>
      <c r="F360" s="309"/>
      <c r="G360" s="309"/>
      <c r="H360" s="309"/>
      <c r="J360" s="309"/>
      <c r="K360" s="309"/>
      <c r="L360" s="309"/>
      <c r="M360" s="309"/>
    </row>
    <row r="361" spans="3:13">
      <c r="C361" s="309"/>
      <c r="D361" s="309"/>
      <c r="E361" s="309"/>
      <c r="F361" s="309"/>
      <c r="G361" s="309"/>
      <c r="H361" s="309"/>
      <c r="J361" s="309"/>
      <c r="K361" s="309"/>
      <c r="L361" s="309"/>
      <c r="M361" s="309"/>
    </row>
    <row r="362" spans="3:13">
      <c r="C362" s="309"/>
      <c r="D362" s="309"/>
      <c r="E362" s="309"/>
      <c r="F362" s="309"/>
      <c r="G362" s="309"/>
      <c r="H362" s="309"/>
      <c r="J362" s="309"/>
      <c r="K362" s="309"/>
      <c r="L362" s="309"/>
      <c r="M362" s="309"/>
    </row>
    <row r="363" spans="3:13">
      <c r="C363" s="309"/>
      <c r="D363" s="309"/>
      <c r="E363" s="309"/>
      <c r="F363" s="309"/>
      <c r="G363" s="309"/>
      <c r="H363" s="309"/>
      <c r="J363" s="309"/>
      <c r="K363" s="309"/>
      <c r="L363" s="309"/>
      <c r="M363" s="309"/>
    </row>
    <row r="364" spans="3:13">
      <c r="C364" s="309"/>
      <c r="D364" s="309"/>
      <c r="E364" s="309"/>
      <c r="F364" s="309"/>
      <c r="G364" s="309"/>
      <c r="H364" s="309"/>
      <c r="J364" s="309"/>
      <c r="K364" s="309"/>
      <c r="L364" s="309"/>
      <c r="M364" s="309"/>
    </row>
    <row r="365" spans="3:13">
      <c r="C365" s="309"/>
      <c r="D365" s="309"/>
      <c r="E365" s="309"/>
      <c r="F365" s="309"/>
      <c r="G365" s="309"/>
      <c r="H365" s="309"/>
      <c r="J365" s="309"/>
      <c r="K365" s="309"/>
      <c r="L365" s="309"/>
      <c r="M365" s="309"/>
    </row>
    <row r="366" spans="3:13">
      <c r="C366" s="309"/>
      <c r="D366" s="309"/>
      <c r="E366" s="309"/>
      <c r="F366" s="309"/>
      <c r="G366" s="309"/>
      <c r="H366" s="309"/>
      <c r="J366" s="309"/>
      <c r="K366" s="309"/>
      <c r="L366" s="309"/>
      <c r="M366" s="309"/>
    </row>
    <row r="367" spans="3:13">
      <c r="C367" s="309"/>
      <c r="D367" s="309"/>
      <c r="E367" s="309"/>
      <c r="F367" s="309"/>
      <c r="G367" s="309"/>
      <c r="H367" s="309"/>
      <c r="J367" s="309"/>
      <c r="K367" s="309"/>
      <c r="L367" s="309"/>
      <c r="M367" s="309"/>
    </row>
    <row r="368" spans="3:13">
      <c r="C368" s="309"/>
      <c r="D368" s="309"/>
      <c r="E368" s="309"/>
      <c r="F368" s="309"/>
      <c r="G368" s="309"/>
      <c r="H368" s="309"/>
      <c r="J368" s="309"/>
      <c r="K368" s="309"/>
      <c r="L368" s="309"/>
      <c r="M368" s="309"/>
    </row>
    <row r="369" spans="3:13">
      <c r="C369" s="309"/>
      <c r="D369" s="309"/>
      <c r="E369" s="309"/>
      <c r="F369" s="309"/>
      <c r="G369" s="309"/>
      <c r="H369" s="309"/>
      <c r="J369" s="309"/>
      <c r="K369" s="309"/>
      <c r="L369" s="309"/>
      <c r="M369" s="309"/>
    </row>
    <row r="370" spans="3:13">
      <c r="C370" s="309"/>
      <c r="D370" s="309"/>
      <c r="E370" s="309"/>
      <c r="F370" s="309"/>
      <c r="G370" s="309"/>
      <c r="H370" s="309"/>
      <c r="J370" s="309"/>
      <c r="K370" s="309"/>
      <c r="L370" s="309"/>
      <c r="M370" s="309"/>
    </row>
    <row r="371" spans="3:13">
      <c r="C371" s="309"/>
      <c r="D371" s="309"/>
      <c r="E371" s="309"/>
      <c r="F371" s="309"/>
      <c r="G371" s="309"/>
      <c r="H371" s="309"/>
      <c r="J371" s="309"/>
      <c r="K371" s="309"/>
      <c r="L371" s="309"/>
      <c r="M371" s="309"/>
    </row>
    <row r="372" spans="3:13">
      <c r="C372" s="309"/>
      <c r="D372" s="309"/>
      <c r="E372" s="309"/>
      <c r="F372" s="309"/>
      <c r="G372" s="309"/>
      <c r="H372" s="309"/>
      <c r="J372" s="309"/>
      <c r="K372" s="309"/>
      <c r="L372" s="309"/>
      <c r="M372" s="309"/>
    </row>
    <row r="373" spans="3:13">
      <c r="C373" s="309"/>
      <c r="D373" s="309"/>
      <c r="E373" s="309"/>
      <c r="F373" s="309"/>
      <c r="G373" s="309"/>
      <c r="H373" s="309"/>
      <c r="J373" s="309"/>
      <c r="K373" s="309"/>
      <c r="L373" s="309"/>
      <c r="M373" s="309"/>
    </row>
    <row r="374" spans="3:13">
      <c r="C374" s="309"/>
      <c r="D374" s="309"/>
      <c r="E374" s="309"/>
      <c r="F374" s="309"/>
      <c r="G374" s="309"/>
      <c r="H374" s="309"/>
      <c r="J374" s="309"/>
      <c r="K374" s="309"/>
      <c r="L374" s="309"/>
      <c r="M374" s="309"/>
    </row>
    <row r="375" spans="3:13">
      <c r="C375" s="309"/>
      <c r="D375" s="309"/>
      <c r="E375" s="309"/>
      <c r="F375" s="309"/>
      <c r="G375" s="309"/>
      <c r="H375" s="309"/>
      <c r="J375" s="309"/>
      <c r="K375" s="309"/>
      <c r="L375" s="309"/>
      <c r="M375" s="309"/>
    </row>
    <row r="376" spans="3:13">
      <c r="C376" s="309"/>
      <c r="D376" s="309"/>
      <c r="E376" s="309"/>
      <c r="F376" s="309"/>
      <c r="G376" s="309"/>
      <c r="H376" s="309"/>
      <c r="J376" s="309"/>
      <c r="K376" s="309"/>
      <c r="L376" s="309"/>
      <c r="M376" s="309"/>
    </row>
    <row r="377" spans="3:13">
      <c r="C377" s="309"/>
      <c r="D377" s="309"/>
      <c r="E377" s="309"/>
      <c r="F377" s="309"/>
      <c r="G377" s="309"/>
      <c r="H377" s="309"/>
      <c r="J377" s="309"/>
      <c r="K377" s="309"/>
      <c r="L377" s="309"/>
      <c r="M377" s="309"/>
    </row>
    <row r="378" spans="3:13">
      <c r="C378" s="309"/>
      <c r="D378" s="309"/>
      <c r="E378" s="309"/>
      <c r="F378" s="309"/>
      <c r="G378" s="309"/>
      <c r="H378" s="309"/>
      <c r="J378" s="309"/>
      <c r="K378" s="309"/>
      <c r="L378" s="309"/>
      <c r="M378" s="309"/>
    </row>
    <row r="379" spans="3:13">
      <c r="C379" s="309"/>
      <c r="D379" s="309"/>
      <c r="E379" s="309"/>
      <c r="F379" s="309"/>
      <c r="G379" s="309"/>
      <c r="H379" s="309"/>
      <c r="J379" s="309"/>
      <c r="K379" s="309"/>
      <c r="L379" s="309"/>
      <c r="M379" s="309"/>
    </row>
    <row r="380" spans="3:13">
      <c r="C380" s="309"/>
      <c r="D380" s="309"/>
      <c r="E380" s="309"/>
      <c r="F380" s="309"/>
      <c r="G380" s="309"/>
      <c r="H380" s="309"/>
      <c r="J380" s="309"/>
      <c r="K380" s="309"/>
      <c r="L380" s="309"/>
      <c r="M380" s="309"/>
    </row>
    <row r="381" spans="3:13">
      <c r="C381" s="309"/>
      <c r="D381" s="309"/>
      <c r="E381" s="309"/>
      <c r="F381" s="309"/>
      <c r="G381" s="309"/>
      <c r="H381" s="309"/>
      <c r="J381" s="309"/>
      <c r="K381" s="309"/>
      <c r="L381" s="309"/>
      <c r="M381" s="309"/>
    </row>
    <row r="382" spans="3:13">
      <c r="C382" s="309"/>
      <c r="D382" s="309"/>
      <c r="E382" s="309"/>
      <c r="F382" s="309"/>
      <c r="G382" s="309"/>
      <c r="H382" s="309"/>
      <c r="J382" s="309"/>
      <c r="K382" s="309"/>
      <c r="L382" s="309"/>
      <c r="M382" s="309"/>
    </row>
    <row r="383" spans="3:13">
      <c r="C383" s="309"/>
      <c r="D383" s="309"/>
      <c r="E383" s="309"/>
      <c r="F383" s="309"/>
      <c r="G383" s="309"/>
      <c r="H383" s="309"/>
      <c r="J383" s="309"/>
      <c r="K383" s="309"/>
      <c r="L383" s="309"/>
      <c r="M383" s="309"/>
    </row>
    <row r="384" spans="3:13">
      <c r="C384" s="309"/>
      <c r="D384" s="309"/>
      <c r="E384" s="309"/>
      <c r="F384" s="309"/>
      <c r="G384" s="309"/>
      <c r="H384" s="309"/>
      <c r="J384" s="309"/>
      <c r="K384" s="309"/>
      <c r="L384" s="309"/>
      <c r="M384" s="309"/>
    </row>
    <row r="385" spans="3:13">
      <c r="C385" s="309"/>
      <c r="D385" s="309"/>
      <c r="E385" s="309"/>
      <c r="F385" s="309"/>
      <c r="G385" s="309"/>
      <c r="H385" s="309"/>
      <c r="J385" s="309"/>
      <c r="K385" s="309"/>
      <c r="L385" s="309"/>
      <c r="M385" s="309"/>
    </row>
    <row r="386" spans="3:13">
      <c r="C386" s="309"/>
      <c r="D386" s="309"/>
      <c r="E386" s="309"/>
      <c r="F386" s="309"/>
      <c r="G386" s="309"/>
      <c r="H386" s="309"/>
      <c r="J386" s="309"/>
      <c r="K386" s="309"/>
      <c r="L386" s="309"/>
      <c r="M386" s="309"/>
    </row>
    <row r="387" spans="3:13">
      <c r="C387" s="309"/>
      <c r="D387" s="309"/>
      <c r="E387" s="309"/>
      <c r="F387" s="309"/>
      <c r="G387" s="309"/>
      <c r="H387" s="309"/>
      <c r="J387" s="309"/>
      <c r="K387" s="309"/>
      <c r="L387" s="309"/>
      <c r="M387" s="309"/>
    </row>
    <row r="388" spans="3:13">
      <c r="C388" s="309"/>
      <c r="D388" s="309"/>
      <c r="E388" s="309"/>
      <c r="F388" s="309"/>
      <c r="G388" s="309"/>
      <c r="H388" s="309"/>
      <c r="J388" s="309"/>
      <c r="K388" s="309"/>
      <c r="L388" s="309"/>
      <c r="M388" s="309"/>
    </row>
    <row r="389" spans="3:13">
      <c r="C389" s="309"/>
      <c r="D389" s="309"/>
      <c r="E389" s="309"/>
      <c r="F389" s="309"/>
      <c r="G389" s="309"/>
      <c r="H389" s="309"/>
      <c r="J389" s="309"/>
      <c r="K389" s="309"/>
      <c r="L389" s="309"/>
      <c r="M389" s="309"/>
    </row>
    <row r="390" spans="3:13">
      <c r="C390" s="309"/>
      <c r="D390" s="309"/>
      <c r="E390" s="309"/>
      <c r="F390" s="309"/>
      <c r="G390" s="309"/>
      <c r="H390" s="309"/>
      <c r="J390" s="309"/>
      <c r="K390" s="309"/>
      <c r="L390" s="309"/>
      <c r="M390" s="309"/>
    </row>
    <row r="391" spans="3:13">
      <c r="C391" s="309"/>
      <c r="D391" s="309"/>
      <c r="E391" s="309"/>
      <c r="F391" s="309"/>
      <c r="G391" s="309"/>
      <c r="H391" s="309"/>
      <c r="J391" s="309"/>
      <c r="K391" s="309"/>
      <c r="L391" s="309"/>
      <c r="M391" s="309"/>
    </row>
    <row r="392" spans="3:13">
      <c r="C392" s="309"/>
      <c r="D392" s="309"/>
      <c r="E392" s="309"/>
      <c r="F392" s="309"/>
      <c r="G392" s="309"/>
      <c r="H392" s="309"/>
      <c r="J392" s="309"/>
      <c r="K392" s="309"/>
      <c r="L392" s="309"/>
      <c r="M392" s="309"/>
    </row>
    <row r="393" spans="3:13">
      <c r="C393" s="309"/>
      <c r="D393" s="309"/>
      <c r="E393" s="309"/>
      <c r="F393" s="309"/>
      <c r="G393" s="309"/>
      <c r="H393" s="309"/>
      <c r="J393" s="309"/>
      <c r="K393" s="309"/>
      <c r="L393" s="309"/>
      <c r="M393" s="309"/>
    </row>
    <row r="394" spans="3:13">
      <c r="C394" s="309"/>
      <c r="D394" s="309"/>
      <c r="E394" s="309"/>
      <c r="F394" s="309"/>
      <c r="G394" s="309"/>
      <c r="H394" s="309"/>
      <c r="J394" s="309"/>
      <c r="K394" s="309"/>
      <c r="L394" s="309"/>
      <c r="M394" s="309"/>
    </row>
    <row r="395" spans="3:13">
      <c r="C395" s="309"/>
      <c r="D395" s="309"/>
      <c r="E395" s="309"/>
      <c r="F395" s="309"/>
      <c r="G395" s="309"/>
      <c r="H395" s="309"/>
      <c r="J395" s="309"/>
      <c r="K395" s="309"/>
      <c r="L395" s="309"/>
      <c r="M395" s="309"/>
    </row>
    <row r="396" spans="3:13">
      <c r="C396" s="309"/>
      <c r="D396" s="309"/>
      <c r="E396" s="309"/>
      <c r="F396" s="309"/>
      <c r="G396" s="309"/>
      <c r="H396" s="309"/>
      <c r="J396" s="309"/>
      <c r="K396" s="309"/>
      <c r="L396" s="309"/>
      <c r="M396" s="309"/>
    </row>
    <row r="397" spans="3:13">
      <c r="C397" s="309"/>
      <c r="D397" s="309"/>
      <c r="E397" s="309"/>
      <c r="F397" s="309"/>
      <c r="G397" s="309"/>
      <c r="H397" s="309"/>
      <c r="J397" s="309"/>
      <c r="K397" s="309"/>
      <c r="L397" s="309"/>
      <c r="M397" s="309"/>
    </row>
    <row r="398" spans="3:13">
      <c r="C398" s="309"/>
      <c r="D398" s="309"/>
      <c r="E398" s="309"/>
      <c r="F398" s="309"/>
      <c r="G398" s="309"/>
      <c r="H398" s="309"/>
      <c r="J398" s="309"/>
      <c r="K398" s="309"/>
      <c r="L398" s="309"/>
      <c r="M398" s="309"/>
    </row>
    <row r="399" spans="3:13">
      <c r="C399" s="309"/>
      <c r="D399" s="309"/>
      <c r="E399" s="309"/>
      <c r="F399" s="309"/>
      <c r="G399" s="309"/>
      <c r="H399" s="309"/>
      <c r="J399" s="309"/>
      <c r="K399" s="309"/>
      <c r="L399" s="309"/>
      <c r="M399" s="309"/>
    </row>
    <row r="400" spans="3:13">
      <c r="C400" s="309"/>
      <c r="D400" s="309"/>
      <c r="E400" s="309"/>
      <c r="F400" s="309"/>
      <c r="G400" s="309"/>
      <c r="H400" s="309"/>
      <c r="J400" s="309"/>
      <c r="K400" s="309"/>
      <c r="L400" s="309"/>
      <c r="M400" s="309"/>
    </row>
    <row r="401" spans="3:13">
      <c r="C401" s="309"/>
      <c r="D401" s="309"/>
      <c r="E401" s="309"/>
      <c r="F401" s="309"/>
      <c r="G401" s="309"/>
      <c r="H401" s="309"/>
      <c r="J401" s="309"/>
      <c r="K401" s="309"/>
      <c r="L401" s="309"/>
      <c r="M401" s="309"/>
    </row>
    <row r="402" spans="3:13">
      <c r="C402" s="309"/>
      <c r="D402" s="309"/>
      <c r="E402" s="309"/>
      <c r="F402" s="309"/>
      <c r="G402" s="309"/>
      <c r="H402" s="309"/>
      <c r="J402" s="309"/>
      <c r="K402" s="309"/>
      <c r="L402" s="309"/>
      <c r="M402" s="309"/>
    </row>
    <row r="403" spans="3:13">
      <c r="C403" s="309"/>
      <c r="D403" s="309"/>
      <c r="E403" s="309"/>
      <c r="F403" s="309"/>
      <c r="G403" s="309"/>
      <c r="H403" s="309"/>
      <c r="J403" s="309"/>
      <c r="K403" s="309"/>
      <c r="L403" s="309"/>
      <c r="M403" s="309"/>
    </row>
    <row r="404" spans="3:13">
      <c r="C404" s="309"/>
      <c r="D404" s="309"/>
      <c r="E404" s="309"/>
      <c r="F404" s="309"/>
      <c r="G404" s="309"/>
      <c r="H404" s="309"/>
      <c r="J404" s="309"/>
      <c r="K404" s="309"/>
      <c r="L404" s="309"/>
      <c r="M404" s="309"/>
    </row>
    <row r="405" spans="3:13">
      <c r="C405" s="309"/>
      <c r="D405" s="309"/>
      <c r="E405" s="309"/>
      <c r="F405" s="309"/>
      <c r="G405" s="309"/>
      <c r="H405" s="309"/>
      <c r="J405" s="309"/>
      <c r="K405" s="309"/>
      <c r="L405" s="309"/>
      <c r="M405" s="309"/>
    </row>
    <row r="406" spans="3:13">
      <c r="C406" s="309"/>
      <c r="D406" s="309"/>
      <c r="E406" s="309"/>
      <c r="F406" s="309"/>
      <c r="G406" s="309"/>
      <c r="H406" s="309"/>
      <c r="J406" s="309"/>
      <c r="K406" s="309"/>
      <c r="L406" s="309"/>
      <c r="M406" s="309"/>
    </row>
    <row r="407" spans="3:13">
      <c r="C407" s="309"/>
      <c r="D407" s="309"/>
      <c r="E407" s="309"/>
      <c r="F407" s="309"/>
      <c r="G407" s="309"/>
      <c r="H407" s="309"/>
      <c r="J407" s="309"/>
      <c r="K407" s="309"/>
      <c r="L407" s="309"/>
      <c r="M407" s="309"/>
    </row>
    <row r="408" spans="3:13">
      <c r="C408" s="309"/>
      <c r="D408" s="309"/>
      <c r="E408" s="309"/>
      <c r="F408" s="309"/>
      <c r="G408" s="309"/>
      <c r="H408" s="309"/>
      <c r="J408" s="309"/>
      <c r="K408" s="309"/>
      <c r="L408" s="309"/>
      <c r="M408" s="309"/>
    </row>
    <row r="409" spans="3:13">
      <c r="C409" s="309"/>
      <c r="D409" s="309"/>
      <c r="E409" s="309"/>
      <c r="F409" s="309"/>
      <c r="G409" s="309"/>
      <c r="H409" s="309"/>
      <c r="J409" s="309"/>
      <c r="K409" s="309"/>
      <c r="L409" s="309"/>
      <c r="M409" s="309"/>
    </row>
    <row r="410" spans="3:13">
      <c r="C410" s="309"/>
      <c r="D410" s="309"/>
      <c r="E410" s="309"/>
      <c r="F410" s="309"/>
      <c r="G410" s="309"/>
      <c r="H410" s="309"/>
      <c r="J410" s="309"/>
      <c r="K410" s="309"/>
      <c r="L410" s="309"/>
      <c r="M410" s="309"/>
    </row>
    <row r="411" spans="3:13">
      <c r="C411" s="309"/>
      <c r="D411" s="309"/>
      <c r="E411" s="309"/>
      <c r="F411" s="309"/>
      <c r="G411" s="309"/>
      <c r="H411" s="309"/>
      <c r="J411" s="309"/>
      <c r="K411" s="309"/>
      <c r="L411" s="309"/>
      <c r="M411" s="309"/>
    </row>
    <row r="412" spans="3:13">
      <c r="C412" s="309"/>
      <c r="D412" s="309"/>
      <c r="E412" s="309"/>
      <c r="F412" s="309"/>
      <c r="G412" s="309"/>
      <c r="H412" s="309"/>
      <c r="J412" s="309"/>
      <c r="K412" s="309"/>
      <c r="L412" s="309"/>
      <c r="M412" s="309"/>
    </row>
    <row r="413" spans="3:13">
      <c r="C413" s="309"/>
      <c r="D413" s="309"/>
      <c r="E413" s="309"/>
      <c r="F413" s="309"/>
      <c r="G413" s="309"/>
      <c r="H413" s="309"/>
      <c r="J413" s="309"/>
      <c r="K413" s="309"/>
      <c r="L413" s="309"/>
      <c r="M413" s="309"/>
    </row>
    <row r="414" spans="3:13">
      <c r="C414" s="309"/>
      <c r="D414" s="309"/>
      <c r="E414" s="309"/>
      <c r="F414" s="309"/>
      <c r="G414" s="309"/>
      <c r="H414" s="309"/>
      <c r="J414" s="309"/>
      <c r="K414" s="309"/>
      <c r="L414" s="309"/>
      <c r="M414" s="309"/>
    </row>
    <row r="415" spans="3:13">
      <c r="C415" s="309"/>
      <c r="D415" s="309"/>
      <c r="E415" s="309"/>
      <c r="F415" s="309"/>
      <c r="G415" s="309"/>
      <c r="H415" s="309"/>
      <c r="J415" s="309"/>
      <c r="K415" s="309"/>
      <c r="L415" s="309"/>
      <c r="M415" s="309"/>
    </row>
    <row r="416" spans="3:13">
      <c r="C416" s="309"/>
      <c r="D416" s="309"/>
      <c r="E416" s="309"/>
      <c r="F416" s="309"/>
      <c r="G416" s="309"/>
      <c r="H416" s="309"/>
      <c r="J416" s="309"/>
      <c r="K416" s="309"/>
      <c r="L416" s="309"/>
      <c r="M416" s="309"/>
    </row>
    <row r="417" spans="3:13">
      <c r="C417" s="309"/>
      <c r="D417" s="309"/>
      <c r="E417" s="309"/>
      <c r="F417" s="309"/>
      <c r="G417" s="309"/>
      <c r="H417" s="309"/>
      <c r="J417" s="309"/>
      <c r="K417" s="309"/>
      <c r="L417" s="309"/>
      <c r="M417" s="309"/>
    </row>
    <row r="418" spans="3:13">
      <c r="C418" s="309"/>
      <c r="D418" s="309"/>
      <c r="E418" s="309"/>
      <c r="F418" s="309"/>
      <c r="G418" s="309"/>
      <c r="H418" s="309"/>
      <c r="J418" s="309"/>
      <c r="K418" s="309"/>
      <c r="L418" s="309"/>
      <c r="M418" s="309"/>
    </row>
    <row r="419" spans="3:13">
      <c r="C419" s="309"/>
      <c r="D419" s="309"/>
      <c r="E419" s="309"/>
      <c r="F419" s="309"/>
      <c r="G419" s="309"/>
      <c r="H419" s="309"/>
      <c r="J419" s="309"/>
      <c r="K419" s="309"/>
      <c r="L419" s="309"/>
      <c r="M419" s="309"/>
    </row>
    <row r="420" spans="3:13">
      <c r="C420" s="309"/>
      <c r="D420" s="309"/>
      <c r="E420" s="309"/>
      <c r="F420" s="309"/>
      <c r="G420" s="309"/>
      <c r="H420" s="309"/>
      <c r="J420" s="309"/>
      <c r="K420" s="309"/>
      <c r="L420" s="309"/>
      <c r="M420" s="309"/>
    </row>
    <row r="421" spans="3:13">
      <c r="C421" s="309"/>
      <c r="D421" s="309"/>
      <c r="E421" s="309"/>
      <c r="F421" s="309"/>
      <c r="G421" s="309"/>
      <c r="H421" s="309"/>
      <c r="J421" s="309"/>
      <c r="K421" s="309"/>
      <c r="L421" s="309"/>
      <c r="M421" s="309"/>
    </row>
    <row r="422" spans="3:13">
      <c r="C422" s="309"/>
      <c r="D422" s="309"/>
      <c r="E422" s="309"/>
      <c r="F422" s="309"/>
      <c r="G422" s="309"/>
      <c r="H422" s="309"/>
      <c r="J422" s="309"/>
      <c r="K422" s="309"/>
      <c r="L422" s="309"/>
      <c r="M422" s="309"/>
    </row>
    <row r="423" spans="3:13">
      <c r="C423" s="309"/>
      <c r="D423" s="309"/>
      <c r="E423" s="309"/>
      <c r="F423" s="309"/>
      <c r="G423" s="309"/>
      <c r="H423" s="309"/>
      <c r="J423" s="309"/>
      <c r="K423" s="309"/>
      <c r="L423" s="309"/>
      <c r="M423" s="309"/>
    </row>
    <row r="424" spans="3:13">
      <c r="C424" s="309"/>
      <c r="D424" s="309"/>
      <c r="E424" s="309"/>
      <c r="F424" s="309"/>
      <c r="G424" s="309"/>
      <c r="H424" s="309"/>
      <c r="J424" s="309"/>
      <c r="K424" s="309"/>
      <c r="L424" s="309"/>
      <c r="M424" s="309"/>
    </row>
    <row r="425" spans="3:13">
      <c r="C425" s="309"/>
      <c r="D425" s="309"/>
      <c r="E425" s="309"/>
      <c r="F425" s="309"/>
      <c r="G425" s="309"/>
      <c r="H425" s="309"/>
      <c r="J425" s="309"/>
      <c r="K425" s="309"/>
      <c r="L425" s="309"/>
      <c r="M425" s="309"/>
    </row>
    <row r="426" spans="3:13">
      <c r="C426" s="309"/>
      <c r="D426" s="309"/>
      <c r="E426" s="309"/>
      <c r="F426" s="309"/>
      <c r="G426" s="309"/>
      <c r="H426" s="309"/>
      <c r="J426" s="309"/>
      <c r="K426" s="309"/>
      <c r="L426" s="309"/>
      <c r="M426" s="309"/>
    </row>
    <row r="427" spans="3:13">
      <c r="C427" s="309"/>
      <c r="D427" s="309"/>
      <c r="E427" s="309"/>
      <c r="F427" s="309"/>
      <c r="G427" s="309"/>
      <c r="H427" s="309"/>
      <c r="J427" s="309"/>
      <c r="K427" s="309"/>
      <c r="L427" s="309"/>
      <c r="M427" s="309"/>
    </row>
    <row r="428" spans="3:13">
      <c r="C428" s="309"/>
      <c r="D428" s="309"/>
      <c r="E428" s="309"/>
      <c r="F428" s="309"/>
      <c r="G428" s="309"/>
      <c r="H428" s="309"/>
      <c r="J428" s="309"/>
      <c r="K428" s="309"/>
      <c r="L428" s="309"/>
      <c r="M428" s="309"/>
    </row>
    <row r="429" spans="3:13">
      <c r="C429" s="309"/>
      <c r="D429" s="309"/>
      <c r="E429" s="309"/>
      <c r="F429" s="309"/>
      <c r="G429" s="309"/>
      <c r="H429" s="309"/>
      <c r="J429" s="309"/>
      <c r="K429" s="309"/>
      <c r="L429" s="309"/>
      <c r="M429" s="309"/>
    </row>
    <row r="430" spans="3:13">
      <c r="C430" s="309"/>
      <c r="D430" s="309"/>
      <c r="E430" s="309"/>
      <c r="F430" s="309"/>
      <c r="G430" s="309"/>
      <c r="H430" s="309"/>
      <c r="J430" s="309"/>
      <c r="K430" s="309"/>
      <c r="L430" s="309"/>
      <c r="M430" s="309"/>
    </row>
    <row r="431" spans="3:13">
      <c r="C431" s="309"/>
      <c r="D431" s="309"/>
      <c r="E431" s="309"/>
      <c r="F431" s="309"/>
      <c r="G431" s="309"/>
      <c r="H431" s="309"/>
      <c r="J431" s="309"/>
      <c r="K431" s="309"/>
      <c r="L431" s="309"/>
      <c r="M431" s="309"/>
    </row>
    <row r="432" spans="3:13">
      <c r="C432" s="309"/>
      <c r="D432" s="309"/>
      <c r="E432" s="309"/>
      <c r="F432" s="309"/>
      <c r="G432" s="309"/>
      <c r="H432" s="309"/>
      <c r="J432" s="309"/>
      <c r="K432" s="309"/>
      <c r="L432" s="309"/>
      <c r="M432" s="309"/>
    </row>
    <row r="433" spans="3:13">
      <c r="C433" s="309"/>
      <c r="D433" s="309"/>
      <c r="E433" s="309"/>
      <c r="F433" s="309"/>
      <c r="G433" s="309"/>
      <c r="H433" s="309"/>
      <c r="J433" s="309"/>
      <c r="K433" s="309"/>
      <c r="L433" s="309"/>
      <c r="M433" s="309"/>
    </row>
    <row r="434" spans="3:13">
      <c r="C434" s="309"/>
      <c r="D434" s="309"/>
      <c r="E434" s="309"/>
      <c r="F434" s="309"/>
      <c r="G434" s="309"/>
      <c r="H434" s="309"/>
      <c r="J434" s="309"/>
      <c r="K434" s="309"/>
      <c r="L434" s="309"/>
      <c r="M434" s="309"/>
    </row>
    <row r="435" spans="3:13">
      <c r="C435" s="309"/>
      <c r="D435" s="309"/>
      <c r="E435" s="309"/>
      <c r="F435" s="309"/>
      <c r="G435" s="309"/>
      <c r="H435" s="309"/>
      <c r="J435" s="309"/>
      <c r="K435" s="309"/>
      <c r="L435" s="309"/>
      <c r="M435" s="309"/>
    </row>
    <row r="436" spans="3:13">
      <c r="C436" s="309"/>
      <c r="D436" s="309"/>
      <c r="E436" s="309"/>
      <c r="F436" s="309"/>
      <c r="G436" s="309"/>
      <c r="H436" s="309"/>
      <c r="J436" s="309"/>
      <c r="K436" s="309"/>
      <c r="L436" s="309"/>
      <c r="M436" s="309"/>
    </row>
    <row r="437" spans="3:13">
      <c r="C437" s="309"/>
      <c r="D437" s="309"/>
      <c r="E437" s="309"/>
      <c r="F437" s="309"/>
      <c r="G437" s="309"/>
      <c r="H437" s="309"/>
      <c r="J437" s="309"/>
      <c r="K437" s="309"/>
      <c r="L437" s="309"/>
      <c r="M437" s="309"/>
    </row>
    <row r="438" spans="3:13">
      <c r="C438" s="309"/>
      <c r="D438" s="309"/>
      <c r="E438" s="309"/>
      <c r="F438" s="309"/>
      <c r="G438" s="309"/>
      <c r="H438" s="309"/>
      <c r="J438" s="309"/>
      <c r="K438" s="309"/>
      <c r="L438" s="309"/>
      <c r="M438" s="309"/>
    </row>
    <row r="439" spans="3:13">
      <c r="C439" s="309"/>
      <c r="D439" s="309"/>
      <c r="E439" s="309"/>
      <c r="F439" s="309"/>
      <c r="G439" s="309"/>
      <c r="H439" s="309"/>
      <c r="J439" s="309"/>
      <c r="K439" s="309"/>
      <c r="L439" s="309"/>
      <c r="M439" s="309"/>
    </row>
    <row r="440" spans="3:13">
      <c r="C440" s="309"/>
      <c r="D440" s="309"/>
      <c r="E440" s="309"/>
      <c r="F440" s="309"/>
      <c r="G440" s="309"/>
      <c r="H440" s="309"/>
      <c r="J440" s="309"/>
      <c r="K440" s="309"/>
      <c r="L440" s="309"/>
      <c r="M440" s="309"/>
    </row>
    <row r="441" spans="3:13">
      <c r="C441" s="309"/>
      <c r="D441" s="309"/>
      <c r="E441" s="309"/>
      <c r="F441" s="309"/>
      <c r="G441" s="309"/>
      <c r="H441" s="309"/>
      <c r="J441" s="309"/>
      <c r="K441" s="309"/>
      <c r="L441" s="309"/>
      <c r="M441" s="309"/>
    </row>
    <row r="442" spans="3:13">
      <c r="C442" s="309"/>
      <c r="D442" s="309"/>
      <c r="E442" s="309"/>
      <c r="F442" s="309"/>
      <c r="G442" s="309"/>
      <c r="H442" s="309"/>
      <c r="J442" s="309"/>
      <c r="K442" s="309"/>
      <c r="L442" s="309"/>
      <c r="M442" s="309"/>
    </row>
    <row r="443" spans="3:13">
      <c r="C443" s="309"/>
      <c r="D443" s="309"/>
      <c r="E443" s="309"/>
      <c r="F443" s="309"/>
      <c r="G443" s="309"/>
      <c r="H443" s="309"/>
      <c r="J443" s="309"/>
      <c r="K443" s="309"/>
      <c r="L443" s="309"/>
      <c r="M443" s="309"/>
    </row>
    <row r="444" spans="3:13">
      <c r="C444" s="309"/>
      <c r="D444" s="309"/>
      <c r="E444" s="309"/>
      <c r="F444" s="309"/>
      <c r="G444" s="309"/>
      <c r="H444" s="309"/>
      <c r="J444" s="309"/>
      <c r="K444" s="309"/>
      <c r="L444" s="309"/>
      <c r="M444" s="309"/>
    </row>
    <row r="445" spans="3:13">
      <c r="C445" s="309"/>
      <c r="D445" s="309"/>
      <c r="E445" s="309"/>
      <c r="F445" s="309"/>
      <c r="G445" s="309"/>
      <c r="H445" s="309"/>
      <c r="J445" s="309"/>
      <c r="K445" s="309"/>
      <c r="L445" s="309"/>
      <c r="M445" s="309"/>
    </row>
    <row r="446" spans="3:13">
      <c r="C446" s="309"/>
      <c r="D446" s="309"/>
      <c r="E446" s="309"/>
      <c r="F446" s="309"/>
      <c r="G446" s="309"/>
      <c r="H446" s="309"/>
      <c r="J446" s="309"/>
      <c r="K446" s="309"/>
      <c r="L446" s="309"/>
      <c r="M446" s="309"/>
    </row>
    <row r="447" spans="3:13">
      <c r="C447" s="309"/>
      <c r="D447" s="309"/>
      <c r="E447" s="309"/>
      <c r="F447" s="309"/>
      <c r="G447" s="309"/>
      <c r="H447" s="309"/>
      <c r="J447" s="309"/>
      <c r="K447" s="309"/>
      <c r="L447" s="309"/>
      <c r="M447" s="309"/>
    </row>
    <row r="448" spans="3:13">
      <c r="C448" s="309"/>
      <c r="D448" s="309"/>
      <c r="E448" s="309"/>
      <c r="F448" s="309"/>
      <c r="G448" s="309"/>
      <c r="H448" s="309"/>
      <c r="J448" s="309"/>
      <c r="K448" s="309"/>
      <c r="L448" s="309"/>
      <c r="M448" s="309"/>
    </row>
    <row r="449" spans="3:13">
      <c r="C449" s="309"/>
      <c r="D449" s="309"/>
      <c r="E449" s="309"/>
      <c r="F449" s="309"/>
      <c r="G449" s="309"/>
      <c r="H449" s="309"/>
      <c r="J449" s="309"/>
      <c r="K449" s="309"/>
      <c r="L449" s="309"/>
      <c r="M449" s="309"/>
    </row>
    <row r="450" spans="3:13">
      <c r="C450" s="309"/>
      <c r="D450" s="309"/>
      <c r="E450" s="309"/>
      <c r="F450" s="309"/>
      <c r="G450" s="309"/>
      <c r="H450" s="309"/>
      <c r="J450" s="309"/>
      <c r="K450" s="309"/>
      <c r="L450" s="309"/>
      <c r="M450" s="309"/>
    </row>
    <row r="451" spans="3:13">
      <c r="C451" s="309"/>
      <c r="D451" s="309"/>
      <c r="E451" s="309"/>
      <c r="F451" s="309"/>
      <c r="G451" s="309"/>
      <c r="H451" s="309"/>
      <c r="J451" s="309"/>
      <c r="K451" s="309"/>
      <c r="L451" s="309"/>
      <c r="M451" s="309"/>
    </row>
    <row r="452" spans="3:13">
      <c r="C452" s="309"/>
      <c r="D452" s="309"/>
      <c r="E452" s="309"/>
      <c r="F452" s="309"/>
      <c r="G452" s="309"/>
      <c r="H452" s="309"/>
      <c r="J452" s="309"/>
      <c r="K452" s="309"/>
      <c r="L452" s="309"/>
      <c r="M452" s="309"/>
    </row>
    <row r="453" spans="3:13">
      <c r="C453" s="309"/>
      <c r="D453" s="309"/>
      <c r="E453" s="309"/>
      <c r="F453" s="309"/>
      <c r="G453" s="309"/>
      <c r="H453" s="309"/>
      <c r="J453" s="309"/>
      <c r="K453" s="309"/>
      <c r="L453" s="309"/>
      <c r="M453" s="309"/>
    </row>
    <row r="454" spans="3:13">
      <c r="C454" s="309"/>
      <c r="D454" s="309"/>
      <c r="E454" s="309"/>
      <c r="F454" s="309"/>
      <c r="G454" s="309"/>
      <c r="H454" s="309"/>
      <c r="J454" s="309"/>
      <c r="K454" s="309"/>
      <c r="L454" s="309"/>
      <c r="M454" s="309"/>
    </row>
    <row r="455" spans="3:13">
      <c r="C455" s="309"/>
      <c r="D455" s="309"/>
      <c r="E455" s="309"/>
      <c r="F455" s="309"/>
      <c r="G455" s="309"/>
      <c r="H455" s="309"/>
      <c r="J455" s="309"/>
      <c r="K455" s="309"/>
      <c r="L455" s="309"/>
      <c r="M455" s="309"/>
    </row>
    <row r="456" spans="3:13">
      <c r="C456" s="309"/>
      <c r="D456" s="309"/>
      <c r="E456" s="309"/>
      <c r="F456" s="309"/>
      <c r="G456" s="309"/>
      <c r="H456" s="309"/>
      <c r="J456" s="309"/>
      <c r="K456" s="309"/>
      <c r="L456" s="309"/>
      <c r="M456" s="309"/>
    </row>
    <row r="457" spans="3:13">
      <c r="C457" s="309"/>
      <c r="D457" s="309"/>
      <c r="E457" s="309"/>
      <c r="F457" s="309"/>
      <c r="G457" s="309"/>
      <c r="H457" s="309"/>
      <c r="J457" s="309"/>
      <c r="K457" s="309"/>
      <c r="L457" s="309"/>
      <c r="M457" s="309"/>
    </row>
    <row r="458" spans="3:13">
      <c r="C458" s="309"/>
      <c r="D458" s="309"/>
      <c r="E458" s="309"/>
      <c r="F458" s="309"/>
      <c r="G458" s="309"/>
      <c r="H458" s="309"/>
      <c r="J458" s="309"/>
      <c r="K458" s="309"/>
      <c r="L458" s="309"/>
      <c r="M458" s="309"/>
    </row>
    <row r="459" spans="3:13">
      <c r="C459" s="309"/>
      <c r="D459" s="309"/>
      <c r="E459" s="309"/>
      <c r="F459" s="309"/>
      <c r="G459" s="309"/>
      <c r="H459" s="309"/>
      <c r="J459" s="309"/>
      <c r="K459" s="309"/>
      <c r="L459" s="309"/>
      <c r="M459" s="309"/>
    </row>
  </sheetData>
  <sheetProtection selectLockedCells="1" selectUnlockedCells="1"/>
  <mergeCells count="3">
    <mergeCell ref="A1:B2"/>
    <mergeCell ref="M1:M2"/>
    <mergeCell ref="A32:B32"/>
  </mergeCells>
  <printOptions horizontalCentered="1"/>
  <pageMargins left="0.19685039370078741" right="0.19685039370078741" top="0.94488188976377963" bottom="0.82677165354330717" header="0.70866141732283472" footer="0.31496062992125984"/>
  <pageSetup paperSize="9" scale="20" fitToWidth="4" fitToHeight="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3" sqref="A3:G3"/>
    </sheetView>
  </sheetViews>
  <sheetFormatPr defaultRowHeight="12.75"/>
  <cols>
    <col min="1" max="1" width="38" customWidth="1"/>
    <col min="2" max="2" width="14" customWidth="1"/>
    <col min="3" max="3" width="11.85546875" customWidth="1"/>
    <col min="4" max="4" width="11.140625" customWidth="1"/>
    <col min="5" max="5" width="11" customWidth="1"/>
    <col min="6" max="6" width="12.42578125" bestFit="1" customWidth="1"/>
    <col min="7" max="7" width="35" customWidth="1"/>
    <col min="257" max="257" width="38" customWidth="1"/>
    <col min="258" max="258" width="14" customWidth="1"/>
    <col min="259" max="259" width="11.85546875" customWidth="1"/>
    <col min="260" max="260" width="11.140625" customWidth="1"/>
    <col min="261" max="261" width="11" customWidth="1"/>
    <col min="262" max="262" width="12.42578125" bestFit="1" customWidth="1"/>
    <col min="263" max="263" width="35" customWidth="1"/>
    <col min="513" max="513" width="38" customWidth="1"/>
    <col min="514" max="514" width="14" customWidth="1"/>
    <col min="515" max="515" width="11.85546875" customWidth="1"/>
    <col min="516" max="516" width="11.140625" customWidth="1"/>
    <col min="517" max="517" width="11" customWidth="1"/>
    <col min="518" max="518" width="12.42578125" bestFit="1" customWidth="1"/>
    <col min="519" max="519" width="35" customWidth="1"/>
    <col min="769" max="769" width="38" customWidth="1"/>
    <col min="770" max="770" width="14" customWidth="1"/>
    <col min="771" max="771" width="11.85546875" customWidth="1"/>
    <col min="772" max="772" width="11.140625" customWidth="1"/>
    <col min="773" max="773" width="11" customWidth="1"/>
    <col min="774" max="774" width="12.42578125" bestFit="1" customWidth="1"/>
    <col min="775" max="775" width="35" customWidth="1"/>
    <col min="1025" max="1025" width="38" customWidth="1"/>
    <col min="1026" max="1026" width="14" customWidth="1"/>
    <col min="1027" max="1027" width="11.85546875" customWidth="1"/>
    <col min="1028" max="1028" width="11.140625" customWidth="1"/>
    <col min="1029" max="1029" width="11" customWidth="1"/>
    <col min="1030" max="1030" width="12.42578125" bestFit="1" customWidth="1"/>
    <col min="1031" max="1031" width="35" customWidth="1"/>
    <col min="1281" max="1281" width="38" customWidth="1"/>
    <col min="1282" max="1282" width="14" customWidth="1"/>
    <col min="1283" max="1283" width="11.85546875" customWidth="1"/>
    <col min="1284" max="1284" width="11.140625" customWidth="1"/>
    <col min="1285" max="1285" width="11" customWidth="1"/>
    <col min="1286" max="1286" width="12.42578125" bestFit="1" customWidth="1"/>
    <col min="1287" max="1287" width="35" customWidth="1"/>
    <col min="1537" max="1537" width="38" customWidth="1"/>
    <col min="1538" max="1538" width="14" customWidth="1"/>
    <col min="1539" max="1539" width="11.85546875" customWidth="1"/>
    <col min="1540" max="1540" width="11.140625" customWidth="1"/>
    <col min="1541" max="1541" width="11" customWidth="1"/>
    <col min="1542" max="1542" width="12.42578125" bestFit="1" customWidth="1"/>
    <col min="1543" max="1543" width="35" customWidth="1"/>
    <col min="1793" max="1793" width="38" customWidth="1"/>
    <col min="1794" max="1794" width="14" customWidth="1"/>
    <col min="1795" max="1795" width="11.85546875" customWidth="1"/>
    <col min="1796" max="1796" width="11.140625" customWidth="1"/>
    <col min="1797" max="1797" width="11" customWidth="1"/>
    <col min="1798" max="1798" width="12.42578125" bestFit="1" customWidth="1"/>
    <col min="1799" max="1799" width="35" customWidth="1"/>
    <col min="2049" max="2049" width="38" customWidth="1"/>
    <col min="2050" max="2050" width="14" customWidth="1"/>
    <col min="2051" max="2051" width="11.85546875" customWidth="1"/>
    <col min="2052" max="2052" width="11.140625" customWidth="1"/>
    <col min="2053" max="2053" width="11" customWidth="1"/>
    <col min="2054" max="2054" width="12.42578125" bestFit="1" customWidth="1"/>
    <col min="2055" max="2055" width="35" customWidth="1"/>
    <col min="2305" max="2305" width="38" customWidth="1"/>
    <col min="2306" max="2306" width="14" customWidth="1"/>
    <col min="2307" max="2307" width="11.85546875" customWidth="1"/>
    <col min="2308" max="2308" width="11.140625" customWidth="1"/>
    <col min="2309" max="2309" width="11" customWidth="1"/>
    <col min="2310" max="2310" width="12.42578125" bestFit="1" customWidth="1"/>
    <col min="2311" max="2311" width="35" customWidth="1"/>
    <col min="2561" max="2561" width="38" customWidth="1"/>
    <col min="2562" max="2562" width="14" customWidth="1"/>
    <col min="2563" max="2563" width="11.85546875" customWidth="1"/>
    <col min="2564" max="2564" width="11.140625" customWidth="1"/>
    <col min="2565" max="2565" width="11" customWidth="1"/>
    <col min="2566" max="2566" width="12.42578125" bestFit="1" customWidth="1"/>
    <col min="2567" max="2567" width="35" customWidth="1"/>
    <col min="2817" max="2817" width="38" customWidth="1"/>
    <col min="2818" max="2818" width="14" customWidth="1"/>
    <col min="2819" max="2819" width="11.85546875" customWidth="1"/>
    <col min="2820" max="2820" width="11.140625" customWidth="1"/>
    <col min="2821" max="2821" width="11" customWidth="1"/>
    <col min="2822" max="2822" width="12.42578125" bestFit="1" customWidth="1"/>
    <col min="2823" max="2823" width="35" customWidth="1"/>
    <col min="3073" max="3073" width="38" customWidth="1"/>
    <col min="3074" max="3074" width="14" customWidth="1"/>
    <col min="3075" max="3075" width="11.85546875" customWidth="1"/>
    <col min="3076" max="3076" width="11.140625" customWidth="1"/>
    <col min="3077" max="3077" width="11" customWidth="1"/>
    <col min="3078" max="3078" width="12.42578125" bestFit="1" customWidth="1"/>
    <col min="3079" max="3079" width="35" customWidth="1"/>
    <col min="3329" max="3329" width="38" customWidth="1"/>
    <col min="3330" max="3330" width="14" customWidth="1"/>
    <col min="3331" max="3331" width="11.85546875" customWidth="1"/>
    <col min="3332" max="3332" width="11.140625" customWidth="1"/>
    <col min="3333" max="3333" width="11" customWidth="1"/>
    <col min="3334" max="3334" width="12.42578125" bestFit="1" customWidth="1"/>
    <col min="3335" max="3335" width="35" customWidth="1"/>
    <col min="3585" max="3585" width="38" customWidth="1"/>
    <col min="3586" max="3586" width="14" customWidth="1"/>
    <col min="3587" max="3587" width="11.85546875" customWidth="1"/>
    <col min="3588" max="3588" width="11.140625" customWidth="1"/>
    <col min="3589" max="3589" width="11" customWidth="1"/>
    <col min="3590" max="3590" width="12.42578125" bestFit="1" customWidth="1"/>
    <col min="3591" max="3591" width="35" customWidth="1"/>
    <col min="3841" max="3841" width="38" customWidth="1"/>
    <col min="3842" max="3842" width="14" customWidth="1"/>
    <col min="3843" max="3843" width="11.85546875" customWidth="1"/>
    <col min="3844" max="3844" width="11.140625" customWidth="1"/>
    <col min="3845" max="3845" width="11" customWidth="1"/>
    <col min="3846" max="3846" width="12.42578125" bestFit="1" customWidth="1"/>
    <col min="3847" max="3847" width="35" customWidth="1"/>
    <col min="4097" max="4097" width="38" customWidth="1"/>
    <col min="4098" max="4098" width="14" customWidth="1"/>
    <col min="4099" max="4099" width="11.85546875" customWidth="1"/>
    <col min="4100" max="4100" width="11.140625" customWidth="1"/>
    <col min="4101" max="4101" width="11" customWidth="1"/>
    <col min="4102" max="4102" width="12.42578125" bestFit="1" customWidth="1"/>
    <col min="4103" max="4103" width="35" customWidth="1"/>
    <col min="4353" max="4353" width="38" customWidth="1"/>
    <col min="4354" max="4354" width="14" customWidth="1"/>
    <col min="4355" max="4355" width="11.85546875" customWidth="1"/>
    <col min="4356" max="4356" width="11.140625" customWidth="1"/>
    <col min="4357" max="4357" width="11" customWidth="1"/>
    <col min="4358" max="4358" width="12.42578125" bestFit="1" customWidth="1"/>
    <col min="4359" max="4359" width="35" customWidth="1"/>
    <col min="4609" max="4609" width="38" customWidth="1"/>
    <col min="4610" max="4610" width="14" customWidth="1"/>
    <col min="4611" max="4611" width="11.85546875" customWidth="1"/>
    <col min="4612" max="4612" width="11.140625" customWidth="1"/>
    <col min="4613" max="4613" width="11" customWidth="1"/>
    <col min="4614" max="4614" width="12.42578125" bestFit="1" customWidth="1"/>
    <col min="4615" max="4615" width="35" customWidth="1"/>
    <col min="4865" max="4865" width="38" customWidth="1"/>
    <col min="4866" max="4866" width="14" customWidth="1"/>
    <col min="4867" max="4867" width="11.85546875" customWidth="1"/>
    <col min="4868" max="4868" width="11.140625" customWidth="1"/>
    <col min="4869" max="4869" width="11" customWidth="1"/>
    <col min="4870" max="4870" width="12.42578125" bestFit="1" customWidth="1"/>
    <col min="4871" max="4871" width="35" customWidth="1"/>
    <col min="5121" max="5121" width="38" customWidth="1"/>
    <col min="5122" max="5122" width="14" customWidth="1"/>
    <col min="5123" max="5123" width="11.85546875" customWidth="1"/>
    <col min="5124" max="5124" width="11.140625" customWidth="1"/>
    <col min="5125" max="5125" width="11" customWidth="1"/>
    <col min="5126" max="5126" width="12.42578125" bestFit="1" customWidth="1"/>
    <col min="5127" max="5127" width="35" customWidth="1"/>
    <col min="5377" max="5377" width="38" customWidth="1"/>
    <col min="5378" max="5378" width="14" customWidth="1"/>
    <col min="5379" max="5379" width="11.85546875" customWidth="1"/>
    <col min="5380" max="5380" width="11.140625" customWidth="1"/>
    <col min="5381" max="5381" width="11" customWidth="1"/>
    <col min="5382" max="5382" width="12.42578125" bestFit="1" customWidth="1"/>
    <col min="5383" max="5383" width="35" customWidth="1"/>
    <col min="5633" max="5633" width="38" customWidth="1"/>
    <col min="5634" max="5634" width="14" customWidth="1"/>
    <col min="5635" max="5635" width="11.85546875" customWidth="1"/>
    <col min="5636" max="5636" width="11.140625" customWidth="1"/>
    <col min="5637" max="5637" width="11" customWidth="1"/>
    <col min="5638" max="5638" width="12.42578125" bestFit="1" customWidth="1"/>
    <col min="5639" max="5639" width="35" customWidth="1"/>
    <col min="5889" max="5889" width="38" customWidth="1"/>
    <col min="5890" max="5890" width="14" customWidth="1"/>
    <col min="5891" max="5891" width="11.85546875" customWidth="1"/>
    <col min="5892" max="5892" width="11.140625" customWidth="1"/>
    <col min="5893" max="5893" width="11" customWidth="1"/>
    <col min="5894" max="5894" width="12.42578125" bestFit="1" customWidth="1"/>
    <col min="5895" max="5895" width="35" customWidth="1"/>
    <col min="6145" max="6145" width="38" customWidth="1"/>
    <col min="6146" max="6146" width="14" customWidth="1"/>
    <col min="6147" max="6147" width="11.85546875" customWidth="1"/>
    <col min="6148" max="6148" width="11.140625" customWidth="1"/>
    <col min="6149" max="6149" width="11" customWidth="1"/>
    <col min="6150" max="6150" width="12.42578125" bestFit="1" customWidth="1"/>
    <col min="6151" max="6151" width="35" customWidth="1"/>
    <col min="6401" max="6401" width="38" customWidth="1"/>
    <col min="6402" max="6402" width="14" customWidth="1"/>
    <col min="6403" max="6403" width="11.85546875" customWidth="1"/>
    <col min="6404" max="6404" width="11.140625" customWidth="1"/>
    <col min="6405" max="6405" width="11" customWidth="1"/>
    <col min="6406" max="6406" width="12.42578125" bestFit="1" customWidth="1"/>
    <col min="6407" max="6407" width="35" customWidth="1"/>
    <col min="6657" max="6657" width="38" customWidth="1"/>
    <col min="6658" max="6658" width="14" customWidth="1"/>
    <col min="6659" max="6659" width="11.85546875" customWidth="1"/>
    <col min="6660" max="6660" width="11.140625" customWidth="1"/>
    <col min="6661" max="6661" width="11" customWidth="1"/>
    <col min="6662" max="6662" width="12.42578125" bestFit="1" customWidth="1"/>
    <col min="6663" max="6663" width="35" customWidth="1"/>
    <col min="6913" max="6913" width="38" customWidth="1"/>
    <col min="6914" max="6914" width="14" customWidth="1"/>
    <col min="6915" max="6915" width="11.85546875" customWidth="1"/>
    <col min="6916" max="6916" width="11.140625" customWidth="1"/>
    <col min="6917" max="6917" width="11" customWidth="1"/>
    <col min="6918" max="6918" width="12.42578125" bestFit="1" customWidth="1"/>
    <col min="6919" max="6919" width="35" customWidth="1"/>
    <col min="7169" max="7169" width="38" customWidth="1"/>
    <col min="7170" max="7170" width="14" customWidth="1"/>
    <col min="7171" max="7171" width="11.85546875" customWidth="1"/>
    <col min="7172" max="7172" width="11.140625" customWidth="1"/>
    <col min="7173" max="7173" width="11" customWidth="1"/>
    <col min="7174" max="7174" width="12.42578125" bestFit="1" customWidth="1"/>
    <col min="7175" max="7175" width="35" customWidth="1"/>
    <col min="7425" max="7425" width="38" customWidth="1"/>
    <col min="7426" max="7426" width="14" customWidth="1"/>
    <col min="7427" max="7427" width="11.85546875" customWidth="1"/>
    <col min="7428" max="7428" width="11.140625" customWidth="1"/>
    <col min="7429" max="7429" width="11" customWidth="1"/>
    <col min="7430" max="7430" width="12.42578125" bestFit="1" customWidth="1"/>
    <col min="7431" max="7431" width="35" customWidth="1"/>
    <col min="7681" max="7681" width="38" customWidth="1"/>
    <col min="7682" max="7682" width="14" customWidth="1"/>
    <col min="7683" max="7683" width="11.85546875" customWidth="1"/>
    <col min="7684" max="7684" width="11.140625" customWidth="1"/>
    <col min="7685" max="7685" width="11" customWidth="1"/>
    <col min="7686" max="7686" width="12.42578125" bestFit="1" customWidth="1"/>
    <col min="7687" max="7687" width="35" customWidth="1"/>
    <col min="7937" max="7937" width="38" customWidth="1"/>
    <col min="7938" max="7938" width="14" customWidth="1"/>
    <col min="7939" max="7939" width="11.85546875" customWidth="1"/>
    <col min="7940" max="7940" width="11.140625" customWidth="1"/>
    <col min="7941" max="7941" width="11" customWidth="1"/>
    <col min="7942" max="7942" width="12.42578125" bestFit="1" customWidth="1"/>
    <col min="7943" max="7943" width="35" customWidth="1"/>
    <col min="8193" max="8193" width="38" customWidth="1"/>
    <col min="8194" max="8194" width="14" customWidth="1"/>
    <col min="8195" max="8195" width="11.85546875" customWidth="1"/>
    <col min="8196" max="8196" width="11.140625" customWidth="1"/>
    <col min="8197" max="8197" width="11" customWidth="1"/>
    <col min="8198" max="8198" width="12.42578125" bestFit="1" customWidth="1"/>
    <col min="8199" max="8199" width="35" customWidth="1"/>
    <col min="8449" max="8449" width="38" customWidth="1"/>
    <col min="8450" max="8450" width="14" customWidth="1"/>
    <col min="8451" max="8451" width="11.85546875" customWidth="1"/>
    <col min="8452" max="8452" width="11.140625" customWidth="1"/>
    <col min="8453" max="8453" width="11" customWidth="1"/>
    <col min="8454" max="8454" width="12.42578125" bestFit="1" customWidth="1"/>
    <col min="8455" max="8455" width="35" customWidth="1"/>
    <col min="8705" max="8705" width="38" customWidth="1"/>
    <col min="8706" max="8706" width="14" customWidth="1"/>
    <col min="8707" max="8707" width="11.85546875" customWidth="1"/>
    <col min="8708" max="8708" width="11.140625" customWidth="1"/>
    <col min="8709" max="8709" width="11" customWidth="1"/>
    <col min="8710" max="8710" width="12.42578125" bestFit="1" customWidth="1"/>
    <col min="8711" max="8711" width="35" customWidth="1"/>
    <col min="8961" max="8961" width="38" customWidth="1"/>
    <col min="8962" max="8962" width="14" customWidth="1"/>
    <col min="8963" max="8963" width="11.85546875" customWidth="1"/>
    <col min="8964" max="8964" width="11.140625" customWidth="1"/>
    <col min="8965" max="8965" width="11" customWidth="1"/>
    <col min="8966" max="8966" width="12.42578125" bestFit="1" customWidth="1"/>
    <col min="8967" max="8967" width="35" customWidth="1"/>
    <col min="9217" max="9217" width="38" customWidth="1"/>
    <col min="9218" max="9218" width="14" customWidth="1"/>
    <col min="9219" max="9219" width="11.85546875" customWidth="1"/>
    <col min="9220" max="9220" width="11.140625" customWidth="1"/>
    <col min="9221" max="9221" width="11" customWidth="1"/>
    <col min="9222" max="9222" width="12.42578125" bestFit="1" customWidth="1"/>
    <col min="9223" max="9223" width="35" customWidth="1"/>
    <col min="9473" max="9473" width="38" customWidth="1"/>
    <col min="9474" max="9474" width="14" customWidth="1"/>
    <col min="9475" max="9475" width="11.85546875" customWidth="1"/>
    <col min="9476" max="9476" width="11.140625" customWidth="1"/>
    <col min="9477" max="9477" width="11" customWidth="1"/>
    <col min="9478" max="9478" width="12.42578125" bestFit="1" customWidth="1"/>
    <col min="9479" max="9479" width="35" customWidth="1"/>
    <col min="9729" max="9729" width="38" customWidth="1"/>
    <col min="9730" max="9730" width="14" customWidth="1"/>
    <col min="9731" max="9731" width="11.85546875" customWidth="1"/>
    <col min="9732" max="9732" width="11.140625" customWidth="1"/>
    <col min="9733" max="9733" width="11" customWidth="1"/>
    <col min="9734" max="9734" width="12.42578125" bestFit="1" customWidth="1"/>
    <col min="9735" max="9735" width="35" customWidth="1"/>
    <col min="9985" max="9985" width="38" customWidth="1"/>
    <col min="9986" max="9986" width="14" customWidth="1"/>
    <col min="9987" max="9987" width="11.85546875" customWidth="1"/>
    <col min="9988" max="9988" width="11.140625" customWidth="1"/>
    <col min="9989" max="9989" width="11" customWidth="1"/>
    <col min="9990" max="9990" width="12.42578125" bestFit="1" customWidth="1"/>
    <col min="9991" max="9991" width="35" customWidth="1"/>
    <col min="10241" max="10241" width="38" customWidth="1"/>
    <col min="10242" max="10242" width="14" customWidth="1"/>
    <col min="10243" max="10243" width="11.85546875" customWidth="1"/>
    <col min="10244" max="10244" width="11.140625" customWidth="1"/>
    <col min="10245" max="10245" width="11" customWidth="1"/>
    <col min="10246" max="10246" width="12.42578125" bestFit="1" customWidth="1"/>
    <col min="10247" max="10247" width="35" customWidth="1"/>
    <col min="10497" max="10497" width="38" customWidth="1"/>
    <col min="10498" max="10498" width="14" customWidth="1"/>
    <col min="10499" max="10499" width="11.85546875" customWidth="1"/>
    <col min="10500" max="10500" width="11.140625" customWidth="1"/>
    <col min="10501" max="10501" width="11" customWidth="1"/>
    <col min="10502" max="10502" width="12.42578125" bestFit="1" customWidth="1"/>
    <col min="10503" max="10503" width="35" customWidth="1"/>
    <col min="10753" max="10753" width="38" customWidth="1"/>
    <col min="10754" max="10754" width="14" customWidth="1"/>
    <col min="10755" max="10755" width="11.85546875" customWidth="1"/>
    <col min="10756" max="10756" width="11.140625" customWidth="1"/>
    <col min="10757" max="10757" width="11" customWidth="1"/>
    <col min="10758" max="10758" width="12.42578125" bestFit="1" customWidth="1"/>
    <col min="10759" max="10759" width="35" customWidth="1"/>
    <col min="11009" max="11009" width="38" customWidth="1"/>
    <col min="11010" max="11010" width="14" customWidth="1"/>
    <col min="11011" max="11011" width="11.85546875" customWidth="1"/>
    <col min="11012" max="11012" width="11.140625" customWidth="1"/>
    <col min="11013" max="11013" width="11" customWidth="1"/>
    <col min="11014" max="11014" width="12.42578125" bestFit="1" customWidth="1"/>
    <col min="11015" max="11015" width="35" customWidth="1"/>
    <col min="11265" max="11265" width="38" customWidth="1"/>
    <col min="11266" max="11266" width="14" customWidth="1"/>
    <col min="11267" max="11267" width="11.85546875" customWidth="1"/>
    <col min="11268" max="11268" width="11.140625" customWidth="1"/>
    <col min="11269" max="11269" width="11" customWidth="1"/>
    <col min="11270" max="11270" width="12.42578125" bestFit="1" customWidth="1"/>
    <col min="11271" max="11271" width="35" customWidth="1"/>
    <col min="11521" max="11521" width="38" customWidth="1"/>
    <col min="11522" max="11522" width="14" customWidth="1"/>
    <col min="11523" max="11523" width="11.85546875" customWidth="1"/>
    <col min="11524" max="11524" width="11.140625" customWidth="1"/>
    <col min="11525" max="11525" width="11" customWidth="1"/>
    <col min="11526" max="11526" width="12.42578125" bestFit="1" customWidth="1"/>
    <col min="11527" max="11527" width="35" customWidth="1"/>
    <col min="11777" max="11777" width="38" customWidth="1"/>
    <col min="11778" max="11778" width="14" customWidth="1"/>
    <col min="11779" max="11779" width="11.85546875" customWidth="1"/>
    <col min="11780" max="11780" width="11.140625" customWidth="1"/>
    <col min="11781" max="11781" width="11" customWidth="1"/>
    <col min="11782" max="11782" width="12.42578125" bestFit="1" customWidth="1"/>
    <col min="11783" max="11783" width="35" customWidth="1"/>
    <col min="12033" max="12033" width="38" customWidth="1"/>
    <col min="12034" max="12034" width="14" customWidth="1"/>
    <col min="12035" max="12035" width="11.85546875" customWidth="1"/>
    <col min="12036" max="12036" width="11.140625" customWidth="1"/>
    <col min="12037" max="12037" width="11" customWidth="1"/>
    <col min="12038" max="12038" width="12.42578125" bestFit="1" customWidth="1"/>
    <col min="12039" max="12039" width="35" customWidth="1"/>
    <col min="12289" max="12289" width="38" customWidth="1"/>
    <col min="12290" max="12290" width="14" customWidth="1"/>
    <col min="12291" max="12291" width="11.85546875" customWidth="1"/>
    <col min="12292" max="12292" width="11.140625" customWidth="1"/>
    <col min="12293" max="12293" width="11" customWidth="1"/>
    <col min="12294" max="12294" width="12.42578125" bestFit="1" customWidth="1"/>
    <col min="12295" max="12295" width="35" customWidth="1"/>
    <col min="12545" max="12545" width="38" customWidth="1"/>
    <col min="12546" max="12546" width="14" customWidth="1"/>
    <col min="12547" max="12547" width="11.85546875" customWidth="1"/>
    <col min="12548" max="12548" width="11.140625" customWidth="1"/>
    <col min="12549" max="12549" width="11" customWidth="1"/>
    <col min="12550" max="12550" width="12.42578125" bestFit="1" customWidth="1"/>
    <col min="12551" max="12551" width="35" customWidth="1"/>
    <col min="12801" max="12801" width="38" customWidth="1"/>
    <col min="12802" max="12802" width="14" customWidth="1"/>
    <col min="12803" max="12803" width="11.85546875" customWidth="1"/>
    <col min="12804" max="12804" width="11.140625" customWidth="1"/>
    <col min="12805" max="12805" width="11" customWidth="1"/>
    <col min="12806" max="12806" width="12.42578125" bestFit="1" customWidth="1"/>
    <col min="12807" max="12807" width="35" customWidth="1"/>
    <col min="13057" max="13057" width="38" customWidth="1"/>
    <col min="13058" max="13058" width="14" customWidth="1"/>
    <col min="13059" max="13059" width="11.85546875" customWidth="1"/>
    <col min="13060" max="13060" width="11.140625" customWidth="1"/>
    <col min="13061" max="13061" width="11" customWidth="1"/>
    <col min="13062" max="13062" width="12.42578125" bestFit="1" customWidth="1"/>
    <col min="13063" max="13063" width="35" customWidth="1"/>
    <col min="13313" max="13313" width="38" customWidth="1"/>
    <col min="13314" max="13314" width="14" customWidth="1"/>
    <col min="13315" max="13315" width="11.85546875" customWidth="1"/>
    <col min="13316" max="13316" width="11.140625" customWidth="1"/>
    <col min="13317" max="13317" width="11" customWidth="1"/>
    <col min="13318" max="13318" width="12.42578125" bestFit="1" customWidth="1"/>
    <col min="13319" max="13319" width="35" customWidth="1"/>
    <col min="13569" max="13569" width="38" customWidth="1"/>
    <col min="13570" max="13570" width="14" customWidth="1"/>
    <col min="13571" max="13571" width="11.85546875" customWidth="1"/>
    <col min="13572" max="13572" width="11.140625" customWidth="1"/>
    <col min="13573" max="13573" width="11" customWidth="1"/>
    <col min="13574" max="13574" width="12.42578125" bestFit="1" customWidth="1"/>
    <col min="13575" max="13575" width="35" customWidth="1"/>
    <col min="13825" max="13825" width="38" customWidth="1"/>
    <col min="13826" max="13826" width="14" customWidth="1"/>
    <col min="13827" max="13827" width="11.85546875" customWidth="1"/>
    <col min="13828" max="13828" width="11.140625" customWidth="1"/>
    <col min="13829" max="13829" width="11" customWidth="1"/>
    <col min="13830" max="13830" width="12.42578125" bestFit="1" customWidth="1"/>
    <col min="13831" max="13831" width="35" customWidth="1"/>
    <col min="14081" max="14081" width="38" customWidth="1"/>
    <col min="14082" max="14082" width="14" customWidth="1"/>
    <col min="14083" max="14083" width="11.85546875" customWidth="1"/>
    <col min="14084" max="14084" width="11.140625" customWidth="1"/>
    <col min="14085" max="14085" width="11" customWidth="1"/>
    <col min="14086" max="14086" width="12.42578125" bestFit="1" customWidth="1"/>
    <col min="14087" max="14087" width="35" customWidth="1"/>
    <col min="14337" max="14337" width="38" customWidth="1"/>
    <col min="14338" max="14338" width="14" customWidth="1"/>
    <col min="14339" max="14339" width="11.85546875" customWidth="1"/>
    <col min="14340" max="14340" width="11.140625" customWidth="1"/>
    <col min="14341" max="14341" width="11" customWidth="1"/>
    <col min="14342" max="14342" width="12.42578125" bestFit="1" customWidth="1"/>
    <col min="14343" max="14343" width="35" customWidth="1"/>
    <col min="14593" max="14593" width="38" customWidth="1"/>
    <col min="14594" max="14594" width="14" customWidth="1"/>
    <col min="14595" max="14595" width="11.85546875" customWidth="1"/>
    <col min="14596" max="14596" width="11.140625" customWidth="1"/>
    <col min="14597" max="14597" width="11" customWidth="1"/>
    <col min="14598" max="14598" width="12.42578125" bestFit="1" customWidth="1"/>
    <col min="14599" max="14599" width="35" customWidth="1"/>
    <col min="14849" max="14849" width="38" customWidth="1"/>
    <col min="14850" max="14850" width="14" customWidth="1"/>
    <col min="14851" max="14851" width="11.85546875" customWidth="1"/>
    <col min="14852" max="14852" width="11.140625" customWidth="1"/>
    <col min="14853" max="14853" width="11" customWidth="1"/>
    <col min="14854" max="14854" width="12.42578125" bestFit="1" customWidth="1"/>
    <col min="14855" max="14855" width="35" customWidth="1"/>
    <col min="15105" max="15105" width="38" customWidth="1"/>
    <col min="15106" max="15106" width="14" customWidth="1"/>
    <col min="15107" max="15107" width="11.85546875" customWidth="1"/>
    <col min="15108" max="15108" width="11.140625" customWidth="1"/>
    <col min="15109" max="15109" width="11" customWidth="1"/>
    <col min="15110" max="15110" width="12.42578125" bestFit="1" customWidth="1"/>
    <col min="15111" max="15111" width="35" customWidth="1"/>
    <col min="15361" max="15361" width="38" customWidth="1"/>
    <col min="15362" max="15362" width="14" customWidth="1"/>
    <col min="15363" max="15363" width="11.85546875" customWidth="1"/>
    <col min="15364" max="15364" width="11.140625" customWidth="1"/>
    <col min="15365" max="15365" width="11" customWidth="1"/>
    <col min="15366" max="15366" width="12.42578125" bestFit="1" customWidth="1"/>
    <col min="15367" max="15367" width="35" customWidth="1"/>
    <col min="15617" max="15617" width="38" customWidth="1"/>
    <col min="15618" max="15618" width="14" customWidth="1"/>
    <col min="15619" max="15619" width="11.85546875" customWidth="1"/>
    <col min="15620" max="15620" width="11.140625" customWidth="1"/>
    <col min="15621" max="15621" width="11" customWidth="1"/>
    <col min="15622" max="15622" width="12.42578125" bestFit="1" customWidth="1"/>
    <col min="15623" max="15623" width="35" customWidth="1"/>
    <col min="15873" max="15873" width="38" customWidth="1"/>
    <col min="15874" max="15874" width="14" customWidth="1"/>
    <col min="15875" max="15875" width="11.85546875" customWidth="1"/>
    <col min="15876" max="15876" width="11.140625" customWidth="1"/>
    <col min="15877" max="15877" width="11" customWidth="1"/>
    <col min="15878" max="15878" width="12.42578125" bestFit="1" customWidth="1"/>
    <col min="15879" max="15879" width="35" customWidth="1"/>
    <col min="16129" max="16129" width="38" customWidth="1"/>
    <col min="16130" max="16130" width="14" customWidth="1"/>
    <col min="16131" max="16131" width="11.85546875" customWidth="1"/>
    <col min="16132" max="16132" width="11.140625" customWidth="1"/>
    <col min="16133" max="16133" width="11" customWidth="1"/>
    <col min="16134" max="16134" width="12.42578125" bestFit="1" customWidth="1"/>
    <col min="16135" max="16135" width="35" customWidth="1"/>
  </cols>
  <sheetData>
    <row r="1" spans="1:7" ht="25.5" customHeight="1">
      <c r="A1" s="427" t="s">
        <v>433</v>
      </c>
      <c r="B1" s="428"/>
      <c r="C1" s="428"/>
      <c r="D1" s="428"/>
      <c r="E1" s="428"/>
      <c r="F1" s="428"/>
      <c r="G1" s="428"/>
    </row>
    <row r="2" spans="1:7">
      <c r="A2" s="429"/>
      <c r="B2" s="429"/>
      <c r="C2" s="429"/>
      <c r="D2" s="429"/>
      <c r="E2" s="429"/>
      <c r="F2" s="429"/>
      <c r="G2" s="429"/>
    </row>
    <row r="3" spans="1:7" s="23" customFormat="1" ht="12.75" customHeight="1">
      <c r="A3" s="416" t="s">
        <v>277</v>
      </c>
      <c r="B3" s="417"/>
      <c r="C3" s="417"/>
      <c r="D3" s="417"/>
      <c r="E3" s="417"/>
      <c r="F3" s="417"/>
      <c r="G3" s="416"/>
    </row>
    <row r="4" spans="1:7" s="2" customFormat="1" ht="36.75" customHeight="1">
      <c r="A4" s="419" t="s">
        <v>212</v>
      </c>
      <c r="B4" s="421" t="s">
        <v>213</v>
      </c>
      <c r="C4" s="422" t="s">
        <v>269</v>
      </c>
      <c r="D4" s="422" t="s">
        <v>215</v>
      </c>
      <c r="E4" s="423"/>
      <c r="F4" s="424"/>
      <c r="G4" s="411"/>
    </row>
    <row r="5" spans="1:7" s="2" customFormat="1" ht="36.75" customHeight="1">
      <c r="A5" s="420"/>
      <c r="B5" s="421"/>
      <c r="C5" s="422"/>
      <c r="D5" s="32" t="s">
        <v>216</v>
      </c>
      <c r="E5" s="32" t="s">
        <v>217</v>
      </c>
      <c r="F5" s="33" t="s">
        <v>278</v>
      </c>
      <c r="G5" s="412"/>
    </row>
    <row r="6" spans="1:7" s="46" customFormat="1" ht="27" customHeight="1">
      <c r="A6" s="6" t="s">
        <v>219</v>
      </c>
      <c r="B6" s="7">
        <v>86</v>
      </c>
      <c r="C6" s="8">
        <v>2409457</v>
      </c>
      <c r="D6" s="8">
        <v>662258</v>
      </c>
      <c r="E6" s="8">
        <v>1593087</v>
      </c>
      <c r="F6" s="8">
        <v>154112</v>
      </c>
      <c r="G6" s="6" t="s">
        <v>220</v>
      </c>
    </row>
    <row r="7" spans="1:7" s="48" customFormat="1" ht="17.25" customHeight="1">
      <c r="A7" s="10" t="s">
        <v>221</v>
      </c>
      <c r="B7" s="10"/>
      <c r="C7" s="47" t="s">
        <v>222</v>
      </c>
      <c r="D7" s="47" t="s">
        <v>222</v>
      </c>
      <c r="E7" s="47" t="s">
        <v>222</v>
      </c>
      <c r="F7" s="47" t="s">
        <v>222</v>
      </c>
      <c r="G7" s="10" t="s">
        <v>223</v>
      </c>
    </row>
    <row r="8" spans="1:7" s="48" customFormat="1" ht="18" customHeight="1">
      <c r="A8" s="13" t="s">
        <v>224</v>
      </c>
      <c r="B8" s="10" t="s">
        <v>225</v>
      </c>
      <c r="C8" s="11">
        <v>40273</v>
      </c>
      <c r="D8" s="11">
        <v>38077</v>
      </c>
      <c r="E8" s="11">
        <v>2196</v>
      </c>
      <c r="F8" s="11" t="s">
        <v>246</v>
      </c>
      <c r="G8" s="13" t="s">
        <v>226</v>
      </c>
    </row>
    <row r="9" spans="1:7" s="48" customFormat="1" ht="24">
      <c r="A9" s="13" t="s">
        <v>227</v>
      </c>
      <c r="B9" s="10" t="s">
        <v>228</v>
      </c>
      <c r="C9" s="11">
        <v>10469</v>
      </c>
      <c r="D9" s="11">
        <v>2329</v>
      </c>
      <c r="E9" s="11">
        <v>8140</v>
      </c>
      <c r="F9" s="11" t="s">
        <v>246</v>
      </c>
      <c r="G9" s="13" t="s">
        <v>229</v>
      </c>
    </row>
    <row r="10" spans="1:7" s="48" customFormat="1" ht="24">
      <c r="A10" s="13" t="s">
        <v>230</v>
      </c>
      <c r="B10" s="10" t="s">
        <v>231</v>
      </c>
      <c r="C10" s="11">
        <v>52542</v>
      </c>
      <c r="D10" s="11" t="s">
        <v>246</v>
      </c>
      <c r="E10" s="11">
        <v>46542</v>
      </c>
      <c r="F10" s="11">
        <v>6000</v>
      </c>
      <c r="G10" s="13" t="s">
        <v>232</v>
      </c>
    </row>
    <row r="11" spans="1:7" s="48" customFormat="1" ht="16.5" customHeight="1">
      <c r="A11" s="13" t="s">
        <v>233</v>
      </c>
      <c r="B11" s="10" t="s">
        <v>234</v>
      </c>
      <c r="C11" s="11">
        <v>2289068</v>
      </c>
      <c r="D11" s="11">
        <v>621852</v>
      </c>
      <c r="E11" s="11">
        <v>1520664</v>
      </c>
      <c r="F11" s="11">
        <v>146552</v>
      </c>
      <c r="G11" s="13" t="s">
        <v>235</v>
      </c>
    </row>
    <row r="12" spans="1:7" s="48" customFormat="1" ht="24">
      <c r="A12" s="13" t="s">
        <v>236</v>
      </c>
      <c r="B12" s="10" t="s">
        <v>237</v>
      </c>
      <c r="C12" s="11">
        <v>17105</v>
      </c>
      <c r="D12" s="11" t="s">
        <v>246</v>
      </c>
      <c r="E12" s="11">
        <v>15545</v>
      </c>
      <c r="F12" s="11">
        <v>1560</v>
      </c>
      <c r="G12" s="13" t="s">
        <v>238</v>
      </c>
    </row>
    <row r="13" spans="1:7" s="48" customFormat="1" ht="12">
      <c r="A13" s="30"/>
      <c r="B13" s="18"/>
      <c r="C13" s="115"/>
      <c r="D13" s="115"/>
      <c r="E13" s="115"/>
      <c r="F13" s="115"/>
      <c r="G13" s="30"/>
    </row>
    <row r="14" spans="1:7">
      <c r="C14" s="21"/>
      <c r="D14" s="21"/>
      <c r="E14" s="21"/>
      <c r="F14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8740157480314965" bottom="0.78740157480314965" header="0.51181102362204722" footer="0.51181102362204722"/>
  <pageSetup paperSize="9" firstPageNumber="13" orientation="landscape" useFirstPageNumber="1" r:id="rId1"/>
  <headerFooter alignWithMargins="0">
    <oddFooter>&amp;R13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workbookViewId="0">
      <selection activeCell="A4" sqref="A4:A5"/>
    </sheetView>
  </sheetViews>
  <sheetFormatPr defaultRowHeight="12.75"/>
  <cols>
    <col min="1" max="1" width="37.5703125" style="23" customWidth="1"/>
    <col min="2" max="2" width="14" style="23" customWidth="1"/>
    <col min="3" max="3" width="11.5703125" style="23" customWidth="1"/>
    <col min="4" max="5" width="10.85546875" style="23" customWidth="1"/>
    <col min="6" max="6" width="11.7109375" style="23" customWidth="1"/>
    <col min="7" max="7" width="40.140625" style="23" customWidth="1"/>
    <col min="8" max="256" width="9.140625" style="23"/>
    <col min="257" max="257" width="37.5703125" style="23" customWidth="1"/>
    <col min="258" max="258" width="14" style="23" customWidth="1"/>
    <col min="259" max="259" width="11.5703125" style="23" customWidth="1"/>
    <col min="260" max="261" width="10.85546875" style="23" customWidth="1"/>
    <col min="262" max="262" width="11.7109375" style="23" customWidth="1"/>
    <col min="263" max="263" width="40.140625" style="23" customWidth="1"/>
    <col min="264" max="512" width="9.140625" style="23"/>
    <col min="513" max="513" width="37.5703125" style="23" customWidth="1"/>
    <col min="514" max="514" width="14" style="23" customWidth="1"/>
    <col min="515" max="515" width="11.5703125" style="23" customWidth="1"/>
    <col min="516" max="517" width="10.85546875" style="23" customWidth="1"/>
    <col min="518" max="518" width="11.7109375" style="23" customWidth="1"/>
    <col min="519" max="519" width="40.140625" style="23" customWidth="1"/>
    <col min="520" max="768" width="9.140625" style="23"/>
    <col min="769" max="769" width="37.5703125" style="23" customWidth="1"/>
    <col min="770" max="770" width="14" style="23" customWidth="1"/>
    <col min="771" max="771" width="11.5703125" style="23" customWidth="1"/>
    <col min="772" max="773" width="10.85546875" style="23" customWidth="1"/>
    <col min="774" max="774" width="11.7109375" style="23" customWidth="1"/>
    <col min="775" max="775" width="40.140625" style="23" customWidth="1"/>
    <col min="776" max="1024" width="9.140625" style="23"/>
    <col min="1025" max="1025" width="37.5703125" style="23" customWidth="1"/>
    <col min="1026" max="1026" width="14" style="23" customWidth="1"/>
    <col min="1027" max="1027" width="11.5703125" style="23" customWidth="1"/>
    <col min="1028" max="1029" width="10.85546875" style="23" customWidth="1"/>
    <col min="1030" max="1030" width="11.7109375" style="23" customWidth="1"/>
    <col min="1031" max="1031" width="40.140625" style="23" customWidth="1"/>
    <col min="1032" max="1280" width="9.140625" style="23"/>
    <col min="1281" max="1281" width="37.5703125" style="23" customWidth="1"/>
    <col min="1282" max="1282" width="14" style="23" customWidth="1"/>
    <col min="1283" max="1283" width="11.5703125" style="23" customWidth="1"/>
    <col min="1284" max="1285" width="10.85546875" style="23" customWidth="1"/>
    <col min="1286" max="1286" width="11.7109375" style="23" customWidth="1"/>
    <col min="1287" max="1287" width="40.140625" style="23" customWidth="1"/>
    <col min="1288" max="1536" width="9.140625" style="23"/>
    <col min="1537" max="1537" width="37.5703125" style="23" customWidth="1"/>
    <col min="1538" max="1538" width="14" style="23" customWidth="1"/>
    <col min="1539" max="1539" width="11.5703125" style="23" customWidth="1"/>
    <col min="1540" max="1541" width="10.85546875" style="23" customWidth="1"/>
    <col min="1542" max="1542" width="11.7109375" style="23" customWidth="1"/>
    <col min="1543" max="1543" width="40.140625" style="23" customWidth="1"/>
    <col min="1544" max="1792" width="9.140625" style="23"/>
    <col min="1793" max="1793" width="37.5703125" style="23" customWidth="1"/>
    <col min="1794" max="1794" width="14" style="23" customWidth="1"/>
    <col min="1795" max="1795" width="11.5703125" style="23" customWidth="1"/>
    <col min="1796" max="1797" width="10.85546875" style="23" customWidth="1"/>
    <col min="1798" max="1798" width="11.7109375" style="23" customWidth="1"/>
    <col min="1799" max="1799" width="40.140625" style="23" customWidth="1"/>
    <col min="1800" max="2048" width="9.140625" style="23"/>
    <col min="2049" max="2049" width="37.5703125" style="23" customWidth="1"/>
    <col min="2050" max="2050" width="14" style="23" customWidth="1"/>
    <col min="2051" max="2051" width="11.5703125" style="23" customWidth="1"/>
    <col min="2052" max="2053" width="10.85546875" style="23" customWidth="1"/>
    <col min="2054" max="2054" width="11.7109375" style="23" customWidth="1"/>
    <col min="2055" max="2055" width="40.140625" style="23" customWidth="1"/>
    <col min="2056" max="2304" width="9.140625" style="23"/>
    <col min="2305" max="2305" width="37.5703125" style="23" customWidth="1"/>
    <col min="2306" max="2306" width="14" style="23" customWidth="1"/>
    <col min="2307" max="2307" width="11.5703125" style="23" customWidth="1"/>
    <col min="2308" max="2309" width="10.85546875" style="23" customWidth="1"/>
    <col min="2310" max="2310" width="11.7109375" style="23" customWidth="1"/>
    <col min="2311" max="2311" width="40.140625" style="23" customWidth="1"/>
    <col min="2312" max="2560" width="9.140625" style="23"/>
    <col min="2561" max="2561" width="37.5703125" style="23" customWidth="1"/>
    <col min="2562" max="2562" width="14" style="23" customWidth="1"/>
    <col min="2563" max="2563" width="11.5703125" style="23" customWidth="1"/>
    <col min="2564" max="2565" width="10.85546875" style="23" customWidth="1"/>
    <col min="2566" max="2566" width="11.7109375" style="23" customWidth="1"/>
    <col min="2567" max="2567" width="40.140625" style="23" customWidth="1"/>
    <col min="2568" max="2816" width="9.140625" style="23"/>
    <col min="2817" max="2817" width="37.5703125" style="23" customWidth="1"/>
    <col min="2818" max="2818" width="14" style="23" customWidth="1"/>
    <col min="2819" max="2819" width="11.5703125" style="23" customWidth="1"/>
    <col min="2820" max="2821" width="10.85546875" style="23" customWidth="1"/>
    <col min="2822" max="2822" width="11.7109375" style="23" customWidth="1"/>
    <col min="2823" max="2823" width="40.140625" style="23" customWidth="1"/>
    <col min="2824" max="3072" width="9.140625" style="23"/>
    <col min="3073" max="3073" width="37.5703125" style="23" customWidth="1"/>
    <col min="3074" max="3074" width="14" style="23" customWidth="1"/>
    <col min="3075" max="3075" width="11.5703125" style="23" customWidth="1"/>
    <col min="3076" max="3077" width="10.85546875" style="23" customWidth="1"/>
    <col min="3078" max="3078" width="11.7109375" style="23" customWidth="1"/>
    <col min="3079" max="3079" width="40.140625" style="23" customWidth="1"/>
    <col min="3080" max="3328" width="9.140625" style="23"/>
    <col min="3329" max="3329" width="37.5703125" style="23" customWidth="1"/>
    <col min="3330" max="3330" width="14" style="23" customWidth="1"/>
    <col min="3331" max="3331" width="11.5703125" style="23" customWidth="1"/>
    <col min="3332" max="3333" width="10.85546875" style="23" customWidth="1"/>
    <col min="3334" max="3334" width="11.7109375" style="23" customWidth="1"/>
    <col min="3335" max="3335" width="40.140625" style="23" customWidth="1"/>
    <col min="3336" max="3584" width="9.140625" style="23"/>
    <col min="3585" max="3585" width="37.5703125" style="23" customWidth="1"/>
    <col min="3586" max="3586" width="14" style="23" customWidth="1"/>
    <col min="3587" max="3587" width="11.5703125" style="23" customWidth="1"/>
    <col min="3588" max="3589" width="10.85546875" style="23" customWidth="1"/>
    <col min="3590" max="3590" width="11.7109375" style="23" customWidth="1"/>
    <col min="3591" max="3591" width="40.140625" style="23" customWidth="1"/>
    <col min="3592" max="3840" width="9.140625" style="23"/>
    <col min="3841" max="3841" width="37.5703125" style="23" customWidth="1"/>
    <col min="3842" max="3842" width="14" style="23" customWidth="1"/>
    <col min="3843" max="3843" width="11.5703125" style="23" customWidth="1"/>
    <col min="3844" max="3845" width="10.85546875" style="23" customWidth="1"/>
    <col min="3846" max="3846" width="11.7109375" style="23" customWidth="1"/>
    <col min="3847" max="3847" width="40.140625" style="23" customWidth="1"/>
    <col min="3848" max="4096" width="9.140625" style="23"/>
    <col min="4097" max="4097" width="37.5703125" style="23" customWidth="1"/>
    <col min="4098" max="4098" width="14" style="23" customWidth="1"/>
    <col min="4099" max="4099" width="11.5703125" style="23" customWidth="1"/>
    <col min="4100" max="4101" width="10.85546875" style="23" customWidth="1"/>
    <col min="4102" max="4102" width="11.7109375" style="23" customWidth="1"/>
    <col min="4103" max="4103" width="40.140625" style="23" customWidth="1"/>
    <col min="4104" max="4352" width="9.140625" style="23"/>
    <col min="4353" max="4353" width="37.5703125" style="23" customWidth="1"/>
    <col min="4354" max="4354" width="14" style="23" customWidth="1"/>
    <col min="4355" max="4355" width="11.5703125" style="23" customWidth="1"/>
    <col min="4356" max="4357" width="10.85546875" style="23" customWidth="1"/>
    <col min="4358" max="4358" width="11.7109375" style="23" customWidth="1"/>
    <col min="4359" max="4359" width="40.140625" style="23" customWidth="1"/>
    <col min="4360" max="4608" width="9.140625" style="23"/>
    <col min="4609" max="4609" width="37.5703125" style="23" customWidth="1"/>
    <col min="4610" max="4610" width="14" style="23" customWidth="1"/>
    <col min="4611" max="4611" width="11.5703125" style="23" customWidth="1"/>
    <col min="4612" max="4613" width="10.85546875" style="23" customWidth="1"/>
    <col min="4614" max="4614" width="11.7109375" style="23" customWidth="1"/>
    <col min="4615" max="4615" width="40.140625" style="23" customWidth="1"/>
    <col min="4616" max="4864" width="9.140625" style="23"/>
    <col min="4865" max="4865" width="37.5703125" style="23" customWidth="1"/>
    <col min="4866" max="4866" width="14" style="23" customWidth="1"/>
    <col min="4867" max="4867" width="11.5703125" style="23" customWidth="1"/>
    <col min="4868" max="4869" width="10.85546875" style="23" customWidth="1"/>
    <col min="4870" max="4870" width="11.7109375" style="23" customWidth="1"/>
    <col min="4871" max="4871" width="40.140625" style="23" customWidth="1"/>
    <col min="4872" max="5120" width="9.140625" style="23"/>
    <col min="5121" max="5121" width="37.5703125" style="23" customWidth="1"/>
    <col min="5122" max="5122" width="14" style="23" customWidth="1"/>
    <col min="5123" max="5123" width="11.5703125" style="23" customWidth="1"/>
    <col min="5124" max="5125" width="10.85546875" style="23" customWidth="1"/>
    <col min="5126" max="5126" width="11.7109375" style="23" customWidth="1"/>
    <col min="5127" max="5127" width="40.140625" style="23" customWidth="1"/>
    <col min="5128" max="5376" width="9.140625" style="23"/>
    <col min="5377" max="5377" width="37.5703125" style="23" customWidth="1"/>
    <col min="5378" max="5378" width="14" style="23" customWidth="1"/>
    <col min="5379" max="5379" width="11.5703125" style="23" customWidth="1"/>
    <col min="5380" max="5381" width="10.85546875" style="23" customWidth="1"/>
    <col min="5382" max="5382" width="11.7109375" style="23" customWidth="1"/>
    <col min="5383" max="5383" width="40.140625" style="23" customWidth="1"/>
    <col min="5384" max="5632" width="9.140625" style="23"/>
    <col min="5633" max="5633" width="37.5703125" style="23" customWidth="1"/>
    <col min="5634" max="5634" width="14" style="23" customWidth="1"/>
    <col min="5635" max="5635" width="11.5703125" style="23" customWidth="1"/>
    <col min="5636" max="5637" width="10.85546875" style="23" customWidth="1"/>
    <col min="5638" max="5638" width="11.7109375" style="23" customWidth="1"/>
    <col min="5639" max="5639" width="40.140625" style="23" customWidth="1"/>
    <col min="5640" max="5888" width="9.140625" style="23"/>
    <col min="5889" max="5889" width="37.5703125" style="23" customWidth="1"/>
    <col min="5890" max="5890" width="14" style="23" customWidth="1"/>
    <col min="5891" max="5891" width="11.5703125" style="23" customWidth="1"/>
    <col min="5892" max="5893" width="10.85546875" style="23" customWidth="1"/>
    <col min="5894" max="5894" width="11.7109375" style="23" customWidth="1"/>
    <col min="5895" max="5895" width="40.140625" style="23" customWidth="1"/>
    <col min="5896" max="6144" width="9.140625" style="23"/>
    <col min="6145" max="6145" width="37.5703125" style="23" customWidth="1"/>
    <col min="6146" max="6146" width="14" style="23" customWidth="1"/>
    <col min="6147" max="6147" width="11.5703125" style="23" customWidth="1"/>
    <col min="6148" max="6149" width="10.85546875" style="23" customWidth="1"/>
    <col min="6150" max="6150" width="11.7109375" style="23" customWidth="1"/>
    <col min="6151" max="6151" width="40.140625" style="23" customWidth="1"/>
    <col min="6152" max="6400" width="9.140625" style="23"/>
    <col min="6401" max="6401" width="37.5703125" style="23" customWidth="1"/>
    <col min="6402" max="6402" width="14" style="23" customWidth="1"/>
    <col min="6403" max="6403" width="11.5703125" style="23" customWidth="1"/>
    <col min="6404" max="6405" width="10.85546875" style="23" customWidth="1"/>
    <col min="6406" max="6406" width="11.7109375" style="23" customWidth="1"/>
    <col min="6407" max="6407" width="40.140625" style="23" customWidth="1"/>
    <col min="6408" max="6656" width="9.140625" style="23"/>
    <col min="6657" max="6657" width="37.5703125" style="23" customWidth="1"/>
    <col min="6658" max="6658" width="14" style="23" customWidth="1"/>
    <col min="6659" max="6659" width="11.5703125" style="23" customWidth="1"/>
    <col min="6660" max="6661" width="10.85546875" style="23" customWidth="1"/>
    <col min="6662" max="6662" width="11.7109375" style="23" customWidth="1"/>
    <col min="6663" max="6663" width="40.140625" style="23" customWidth="1"/>
    <col min="6664" max="6912" width="9.140625" style="23"/>
    <col min="6913" max="6913" width="37.5703125" style="23" customWidth="1"/>
    <col min="6914" max="6914" width="14" style="23" customWidth="1"/>
    <col min="6915" max="6915" width="11.5703125" style="23" customWidth="1"/>
    <col min="6916" max="6917" width="10.85546875" style="23" customWidth="1"/>
    <col min="6918" max="6918" width="11.7109375" style="23" customWidth="1"/>
    <col min="6919" max="6919" width="40.140625" style="23" customWidth="1"/>
    <col min="6920" max="7168" width="9.140625" style="23"/>
    <col min="7169" max="7169" width="37.5703125" style="23" customWidth="1"/>
    <col min="7170" max="7170" width="14" style="23" customWidth="1"/>
    <col min="7171" max="7171" width="11.5703125" style="23" customWidth="1"/>
    <col min="7172" max="7173" width="10.85546875" style="23" customWidth="1"/>
    <col min="7174" max="7174" width="11.7109375" style="23" customWidth="1"/>
    <col min="7175" max="7175" width="40.140625" style="23" customWidth="1"/>
    <col min="7176" max="7424" width="9.140625" style="23"/>
    <col min="7425" max="7425" width="37.5703125" style="23" customWidth="1"/>
    <col min="7426" max="7426" width="14" style="23" customWidth="1"/>
    <col min="7427" max="7427" width="11.5703125" style="23" customWidth="1"/>
    <col min="7428" max="7429" width="10.85546875" style="23" customWidth="1"/>
    <col min="7430" max="7430" width="11.7109375" style="23" customWidth="1"/>
    <col min="7431" max="7431" width="40.140625" style="23" customWidth="1"/>
    <col min="7432" max="7680" width="9.140625" style="23"/>
    <col min="7681" max="7681" width="37.5703125" style="23" customWidth="1"/>
    <col min="7682" max="7682" width="14" style="23" customWidth="1"/>
    <col min="7683" max="7683" width="11.5703125" style="23" customWidth="1"/>
    <col min="7684" max="7685" width="10.85546875" style="23" customWidth="1"/>
    <col min="7686" max="7686" width="11.7109375" style="23" customWidth="1"/>
    <col min="7687" max="7687" width="40.140625" style="23" customWidth="1"/>
    <col min="7688" max="7936" width="9.140625" style="23"/>
    <col min="7937" max="7937" width="37.5703125" style="23" customWidth="1"/>
    <col min="7938" max="7938" width="14" style="23" customWidth="1"/>
    <col min="7939" max="7939" width="11.5703125" style="23" customWidth="1"/>
    <col min="7940" max="7941" width="10.85546875" style="23" customWidth="1"/>
    <col min="7942" max="7942" width="11.7109375" style="23" customWidth="1"/>
    <col min="7943" max="7943" width="40.140625" style="23" customWidth="1"/>
    <col min="7944" max="8192" width="9.140625" style="23"/>
    <col min="8193" max="8193" width="37.5703125" style="23" customWidth="1"/>
    <col min="8194" max="8194" width="14" style="23" customWidth="1"/>
    <col min="8195" max="8195" width="11.5703125" style="23" customWidth="1"/>
    <col min="8196" max="8197" width="10.85546875" style="23" customWidth="1"/>
    <col min="8198" max="8198" width="11.7109375" style="23" customWidth="1"/>
    <col min="8199" max="8199" width="40.140625" style="23" customWidth="1"/>
    <col min="8200" max="8448" width="9.140625" style="23"/>
    <col min="8449" max="8449" width="37.5703125" style="23" customWidth="1"/>
    <col min="8450" max="8450" width="14" style="23" customWidth="1"/>
    <col min="8451" max="8451" width="11.5703125" style="23" customWidth="1"/>
    <col min="8452" max="8453" width="10.85546875" style="23" customWidth="1"/>
    <col min="8454" max="8454" width="11.7109375" style="23" customWidth="1"/>
    <col min="8455" max="8455" width="40.140625" style="23" customWidth="1"/>
    <col min="8456" max="8704" width="9.140625" style="23"/>
    <col min="8705" max="8705" width="37.5703125" style="23" customWidth="1"/>
    <col min="8706" max="8706" width="14" style="23" customWidth="1"/>
    <col min="8707" max="8707" width="11.5703125" style="23" customWidth="1"/>
    <col min="8708" max="8709" width="10.85546875" style="23" customWidth="1"/>
    <col min="8710" max="8710" width="11.7109375" style="23" customWidth="1"/>
    <col min="8711" max="8711" width="40.140625" style="23" customWidth="1"/>
    <col min="8712" max="8960" width="9.140625" style="23"/>
    <col min="8961" max="8961" width="37.5703125" style="23" customWidth="1"/>
    <col min="8962" max="8962" width="14" style="23" customWidth="1"/>
    <col min="8963" max="8963" width="11.5703125" style="23" customWidth="1"/>
    <col min="8964" max="8965" width="10.85546875" style="23" customWidth="1"/>
    <col min="8966" max="8966" width="11.7109375" style="23" customWidth="1"/>
    <col min="8967" max="8967" width="40.140625" style="23" customWidth="1"/>
    <col min="8968" max="9216" width="9.140625" style="23"/>
    <col min="9217" max="9217" width="37.5703125" style="23" customWidth="1"/>
    <col min="9218" max="9218" width="14" style="23" customWidth="1"/>
    <col min="9219" max="9219" width="11.5703125" style="23" customWidth="1"/>
    <col min="9220" max="9221" width="10.85546875" style="23" customWidth="1"/>
    <col min="9222" max="9222" width="11.7109375" style="23" customWidth="1"/>
    <col min="9223" max="9223" width="40.140625" style="23" customWidth="1"/>
    <col min="9224" max="9472" width="9.140625" style="23"/>
    <col min="9473" max="9473" width="37.5703125" style="23" customWidth="1"/>
    <col min="9474" max="9474" width="14" style="23" customWidth="1"/>
    <col min="9475" max="9475" width="11.5703125" style="23" customWidth="1"/>
    <col min="9476" max="9477" width="10.85546875" style="23" customWidth="1"/>
    <col min="9478" max="9478" width="11.7109375" style="23" customWidth="1"/>
    <col min="9479" max="9479" width="40.140625" style="23" customWidth="1"/>
    <col min="9480" max="9728" width="9.140625" style="23"/>
    <col min="9729" max="9729" width="37.5703125" style="23" customWidth="1"/>
    <col min="9730" max="9730" width="14" style="23" customWidth="1"/>
    <col min="9731" max="9731" width="11.5703125" style="23" customWidth="1"/>
    <col min="9732" max="9733" width="10.85546875" style="23" customWidth="1"/>
    <col min="9734" max="9734" width="11.7109375" style="23" customWidth="1"/>
    <col min="9735" max="9735" width="40.140625" style="23" customWidth="1"/>
    <col min="9736" max="9984" width="9.140625" style="23"/>
    <col min="9985" max="9985" width="37.5703125" style="23" customWidth="1"/>
    <col min="9986" max="9986" width="14" style="23" customWidth="1"/>
    <col min="9987" max="9987" width="11.5703125" style="23" customWidth="1"/>
    <col min="9988" max="9989" width="10.85546875" style="23" customWidth="1"/>
    <col min="9990" max="9990" width="11.7109375" style="23" customWidth="1"/>
    <col min="9991" max="9991" width="40.140625" style="23" customWidth="1"/>
    <col min="9992" max="10240" width="9.140625" style="23"/>
    <col min="10241" max="10241" width="37.5703125" style="23" customWidth="1"/>
    <col min="10242" max="10242" width="14" style="23" customWidth="1"/>
    <col min="10243" max="10243" width="11.5703125" style="23" customWidth="1"/>
    <col min="10244" max="10245" width="10.85546875" style="23" customWidth="1"/>
    <col min="10246" max="10246" width="11.7109375" style="23" customWidth="1"/>
    <col min="10247" max="10247" width="40.140625" style="23" customWidth="1"/>
    <col min="10248" max="10496" width="9.140625" style="23"/>
    <col min="10497" max="10497" width="37.5703125" style="23" customWidth="1"/>
    <col min="10498" max="10498" width="14" style="23" customWidth="1"/>
    <col min="10499" max="10499" width="11.5703125" style="23" customWidth="1"/>
    <col min="10500" max="10501" width="10.85546875" style="23" customWidth="1"/>
    <col min="10502" max="10502" width="11.7109375" style="23" customWidth="1"/>
    <col min="10503" max="10503" width="40.140625" style="23" customWidth="1"/>
    <col min="10504" max="10752" width="9.140625" style="23"/>
    <col min="10753" max="10753" width="37.5703125" style="23" customWidth="1"/>
    <col min="10754" max="10754" width="14" style="23" customWidth="1"/>
    <col min="10755" max="10755" width="11.5703125" style="23" customWidth="1"/>
    <col min="10756" max="10757" width="10.85546875" style="23" customWidth="1"/>
    <col min="10758" max="10758" width="11.7109375" style="23" customWidth="1"/>
    <col min="10759" max="10759" width="40.140625" style="23" customWidth="1"/>
    <col min="10760" max="11008" width="9.140625" style="23"/>
    <col min="11009" max="11009" width="37.5703125" style="23" customWidth="1"/>
    <col min="11010" max="11010" width="14" style="23" customWidth="1"/>
    <col min="11011" max="11011" width="11.5703125" style="23" customWidth="1"/>
    <col min="11012" max="11013" width="10.85546875" style="23" customWidth="1"/>
    <col min="11014" max="11014" width="11.7109375" style="23" customWidth="1"/>
    <col min="11015" max="11015" width="40.140625" style="23" customWidth="1"/>
    <col min="11016" max="11264" width="9.140625" style="23"/>
    <col min="11265" max="11265" width="37.5703125" style="23" customWidth="1"/>
    <col min="11266" max="11266" width="14" style="23" customWidth="1"/>
    <col min="11267" max="11267" width="11.5703125" style="23" customWidth="1"/>
    <col min="11268" max="11269" width="10.85546875" style="23" customWidth="1"/>
    <col min="11270" max="11270" width="11.7109375" style="23" customWidth="1"/>
    <col min="11271" max="11271" width="40.140625" style="23" customWidth="1"/>
    <col min="11272" max="11520" width="9.140625" style="23"/>
    <col min="11521" max="11521" width="37.5703125" style="23" customWidth="1"/>
    <col min="11522" max="11522" width="14" style="23" customWidth="1"/>
    <col min="11523" max="11523" width="11.5703125" style="23" customWidth="1"/>
    <col min="11524" max="11525" width="10.85546875" style="23" customWidth="1"/>
    <col min="11526" max="11526" width="11.7109375" style="23" customWidth="1"/>
    <col min="11527" max="11527" width="40.140625" style="23" customWidth="1"/>
    <col min="11528" max="11776" width="9.140625" style="23"/>
    <col min="11777" max="11777" width="37.5703125" style="23" customWidth="1"/>
    <col min="11778" max="11778" width="14" style="23" customWidth="1"/>
    <col min="11779" max="11779" width="11.5703125" style="23" customWidth="1"/>
    <col min="11780" max="11781" width="10.85546875" style="23" customWidth="1"/>
    <col min="11782" max="11782" width="11.7109375" style="23" customWidth="1"/>
    <col min="11783" max="11783" width="40.140625" style="23" customWidth="1"/>
    <col min="11784" max="12032" width="9.140625" style="23"/>
    <col min="12033" max="12033" width="37.5703125" style="23" customWidth="1"/>
    <col min="12034" max="12034" width="14" style="23" customWidth="1"/>
    <col min="12035" max="12035" width="11.5703125" style="23" customWidth="1"/>
    <col min="12036" max="12037" width="10.85546875" style="23" customWidth="1"/>
    <col min="12038" max="12038" width="11.7109375" style="23" customWidth="1"/>
    <col min="12039" max="12039" width="40.140625" style="23" customWidth="1"/>
    <col min="12040" max="12288" width="9.140625" style="23"/>
    <col min="12289" max="12289" width="37.5703125" style="23" customWidth="1"/>
    <col min="12290" max="12290" width="14" style="23" customWidth="1"/>
    <col min="12291" max="12291" width="11.5703125" style="23" customWidth="1"/>
    <col min="12292" max="12293" width="10.85546875" style="23" customWidth="1"/>
    <col min="12294" max="12294" width="11.7109375" style="23" customWidth="1"/>
    <col min="12295" max="12295" width="40.140625" style="23" customWidth="1"/>
    <col min="12296" max="12544" width="9.140625" style="23"/>
    <col min="12545" max="12545" width="37.5703125" style="23" customWidth="1"/>
    <col min="12546" max="12546" width="14" style="23" customWidth="1"/>
    <col min="12547" max="12547" width="11.5703125" style="23" customWidth="1"/>
    <col min="12548" max="12549" width="10.85546875" style="23" customWidth="1"/>
    <col min="12550" max="12550" width="11.7109375" style="23" customWidth="1"/>
    <col min="12551" max="12551" width="40.140625" style="23" customWidth="1"/>
    <col min="12552" max="12800" width="9.140625" style="23"/>
    <col min="12801" max="12801" width="37.5703125" style="23" customWidth="1"/>
    <col min="12802" max="12802" width="14" style="23" customWidth="1"/>
    <col min="12803" max="12803" width="11.5703125" style="23" customWidth="1"/>
    <col min="12804" max="12805" width="10.85546875" style="23" customWidth="1"/>
    <col min="12806" max="12806" width="11.7109375" style="23" customWidth="1"/>
    <col min="12807" max="12807" width="40.140625" style="23" customWidth="1"/>
    <col min="12808" max="13056" width="9.140625" style="23"/>
    <col min="13057" max="13057" width="37.5703125" style="23" customWidth="1"/>
    <col min="13058" max="13058" width="14" style="23" customWidth="1"/>
    <col min="13059" max="13059" width="11.5703125" style="23" customWidth="1"/>
    <col min="13060" max="13061" width="10.85546875" style="23" customWidth="1"/>
    <col min="13062" max="13062" width="11.7109375" style="23" customWidth="1"/>
    <col min="13063" max="13063" width="40.140625" style="23" customWidth="1"/>
    <col min="13064" max="13312" width="9.140625" style="23"/>
    <col min="13313" max="13313" width="37.5703125" style="23" customWidth="1"/>
    <col min="13314" max="13314" width="14" style="23" customWidth="1"/>
    <col min="13315" max="13315" width="11.5703125" style="23" customWidth="1"/>
    <col min="13316" max="13317" width="10.85546875" style="23" customWidth="1"/>
    <col min="13318" max="13318" width="11.7109375" style="23" customWidth="1"/>
    <col min="13319" max="13319" width="40.140625" style="23" customWidth="1"/>
    <col min="13320" max="13568" width="9.140625" style="23"/>
    <col min="13569" max="13569" width="37.5703125" style="23" customWidth="1"/>
    <col min="13570" max="13570" width="14" style="23" customWidth="1"/>
    <col min="13571" max="13571" width="11.5703125" style="23" customWidth="1"/>
    <col min="13572" max="13573" width="10.85546875" style="23" customWidth="1"/>
    <col min="13574" max="13574" width="11.7109375" style="23" customWidth="1"/>
    <col min="13575" max="13575" width="40.140625" style="23" customWidth="1"/>
    <col min="13576" max="13824" width="9.140625" style="23"/>
    <col min="13825" max="13825" width="37.5703125" style="23" customWidth="1"/>
    <col min="13826" max="13826" width="14" style="23" customWidth="1"/>
    <col min="13827" max="13827" width="11.5703125" style="23" customWidth="1"/>
    <col min="13828" max="13829" width="10.85546875" style="23" customWidth="1"/>
    <col min="13830" max="13830" width="11.7109375" style="23" customWidth="1"/>
    <col min="13831" max="13831" width="40.140625" style="23" customWidth="1"/>
    <col min="13832" max="14080" width="9.140625" style="23"/>
    <col min="14081" max="14081" width="37.5703125" style="23" customWidth="1"/>
    <col min="14082" max="14082" width="14" style="23" customWidth="1"/>
    <col min="14083" max="14083" width="11.5703125" style="23" customWidth="1"/>
    <col min="14084" max="14085" width="10.85546875" style="23" customWidth="1"/>
    <col min="14086" max="14086" width="11.7109375" style="23" customWidth="1"/>
    <col min="14087" max="14087" width="40.140625" style="23" customWidth="1"/>
    <col min="14088" max="14336" width="9.140625" style="23"/>
    <col min="14337" max="14337" width="37.5703125" style="23" customWidth="1"/>
    <col min="14338" max="14338" width="14" style="23" customWidth="1"/>
    <col min="14339" max="14339" width="11.5703125" style="23" customWidth="1"/>
    <col min="14340" max="14341" width="10.85546875" style="23" customWidth="1"/>
    <col min="14342" max="14342" width="11.7109375" style="23" customWidth="1"/>
    <col min="14343" max="14343" width="40.140625" style="23" customWidth="1"/>
    <col min="14344" max="14592" width="9.140625" style="23"/>
    <col min="14593" max="14593" width="37.5703125" style="23" customWidth="1"/>
    <col min="14594" max="14594" width="14" style="23" customWidth="1"/>
    <col min="14595" max="14595" width="11.5703125" style="23" customWidth="1"/>
    <col min="14596" max="14597" width="10.85546875" style="23" customWidth="1"/>
    <col min="14598" max="14598" width="11.7109375" style="23" customWidth="1"/>
    <col min="14599" max="14599" width="40.140625" style="23" customWidth="1"/>
    <col min="14600" max="14848" width="9.140625" style="23"/>
    <col min="14849" max="14849" width="37.5703125" style="23" customWidth="1"/>
    <col min="14850" max="14850" width="14" style="23" customWidth="1"/>
    <col min="14851" max="14851" width="11.5703125" style="23" customWidth="1"/>
    <col min="14852" max="14853" width="10.85546875" style="23" customWidth="1"/>
    <col min="14854" max="14854" width="11.7109375" style="23" customWidth="1"/>
    <col min="14855" max="14855" width="40.140625" style="23" customWidth="1"/>
    <col min="14856" max="15104" width="9.140625" style="23"/>
    <col min="15105" max="15105" width="37.5703125" style="23" customWidth="1"/>
    <col min="15106" max="15106" width="14" style="23" customWidth="1"/>
    <col min="15107" max="15107" width="11.5703125" style="23" customWidth="1"/>
    <col min="15108" max="15109" width="10.85546875" style="23" customWidth="1"/>
    <col min="15110" max="15110" width="11.7109375" style="23" customWidth="1"/>
    <col min="15111" max="15111" width="40.140625" style="23" customWidth="1"/>
    <col min="15112" max="15360" width="9.140625" style="23"/>
    <col min="15361" max="15361" width="37.5703125" style="23" customWidth="1"/>
    <col min="15362" max="15362" width="14" style="23" customWidth="1"/>
    <col min="15363" max="15363" width="11.5703125" style="23" customWidth="1"/>
    <col min="15364" max="15365" width="10.85546875" style="23" customWidth="1"/>
    <col min="15366" max="15366" width="11.7109375" style="23" customWidth="1"/>
    <col min="15367" max="15367" width="40.140625" style="23" customWidth="1"/>
    <col min="15368" max="15616" width="9.140625" style="23"/>
    <col min="15617" max="15617" width="37.5703125" style="23" customWidth="1"/>
    <col min="15618" max="15618" width="14" style="23" customWidth="1"/>
    <col min="15619" max="15619" width="11.5703125" style="23" customWidth="1"/>
    <col min="15620" max="15621" width="10.85546875" style="23" customWidth="1"/>
    <col min="15622" max="15622" width="11.7109375" style="23" customWidth="1"/>
    <col min="15623" max="15623" width="40.140625" style="23" customWidth="1"/>
    <col min="15624" max="15872" width="9.140625" style="23"/>
    <col min="15873" max="15873" width="37.5703125" style="23" customWidth="1"/>
    <col min="15874" max="15874" width="14" style="23" customWidth="1"/>
    <col min="15875" max="15875" width="11.5703125" style="23" customWidth="1"/>
    <col min="15876" max="15877" width="10.85546875" style="23" customWidth="1"/>
    <col min="15878" max="15878" width="11.7109375" style="23" customWidth="1"/>
    <col min="15879" max="15879" width="40.140625" style="23" customWidth="1"/>
    <col min="15880" max="16128" width="9.140625" style="23"/>
    <col min="16129" max="16129" width="37.5703125" style="23" customWidth="1"/>
    <col min="16130" max="16130" width="14" style="23" customWidth="1"/>
    <col min="16131" max="16131" width="11.5703125" style="23" customWidth="1"/>
    <col min="16132" max="16133" width="10.85546875" style="23" customWidth="1"/>
    <col min="16134" max="16134" width="11.7109375" style="23" customWidth="1"/>
    <col min="16135" max="16135" width="40.140625" style="23" customWidth="1"/>
    <col min="16136" max="16384" width="9.140625" style="23"/>
  </cols>
  <sheetData>
    <row r="1" spans="1:7" ht="28.5" customHeight="1">
      <c r="A1" s="414" t="s">
        <v>434</v>
      </c>
      <c r="B1" s="415"/>
      <c r="C1" s="415"/>
      <c r="D1" s="415"/>
      <c r="E1" s="415"/>
      <c r="F1" s="415"/>
      <c r="G1" s="415"/>
    </row>
    <row r="2" spans="1:7">
      <c r="A2" s="415"/>
      <c r="B2" s="415"/>
      <c r="C2" s="415"/>
      <c r="D2" s="415"/>
      <c r="E2" s="415"/>
      <c r="F2" s="415"/>
      <c r="G2" s="415"/>
    </row>
    <row r="3" spans="1:7" ht="12.75" customHeight="1">
      <c r="A3" s="417" t="s">
        <v>280</v>
      </c>
      <c r="B3" s="417"/>
      <c r="C3" s="417"/>
      <c r="D3" s="417"/>
      <c r="E3" s="417"/>
      <c r="F3" s="417"/>
      <c r="G3" s="417"/>
    </row>
    <row r="4" spans="1:7" ht="30" customHeight="1">
      <c r="A4" s="397" t="s">
        <v>212</v>
      </c>
      <c r="B4" s="407" t="s">
        <v>213</v>
      </c>
      <c r="C4" s="408" t="s">
        <v>269</v>
      </c>
      <c r="D4" s="408" t="s">
        <v>215</v>
      </c>
      <c r="E4" s="409"/>
      <c r="F4" s="410"/>
      <c r="G4" s="430"/>
    </row>
    <row r="5" spans="1:7" ht="36.75" customHeight="1">
      <c r="A5" s="398"/>
      <c r="B5" s="407"/>
      <c r="C5" s="408"/>
      <c r="D5" s="4" t="s">
        <v>216</v>
      </c>
      <c r="E5" s="4" t="s">
        <v>281</v>
      </c>
      <c r="F5" s="5" t="s">
        <v>271</v>
      </c>
      <c r="G5" s="431"/>
    </row>
    <row r="6" spans="1:7" s="49" customFormat="1" ht="29.25" customHeight="1">
      <c r="A6" s="6" t="s">
        <v>219</v>
      </c>
      <c r="B6" s="7">
        <v>86</v>
      </c>
      <c r="C6" s="8">
        <v>13489820</v>
      </c>
      <c r="D6" s="8">
        <v>9606422</v>
      </c>
      <c r="E6" s="8">
        <v>2176144</v>
      </c>
      <c r="F6" s="8">
        <v>1707254</v>
      </c>
      <c r="G6" s="6" t="s">
        <v>220</v>
      </c>
    </row>
    <row r="7" spans="1:7" s="50" customFormat="1" ht="14.25" customHeight="1">
      <c r="A7" s="10" t="s">
        <v>221</v>
      </c>
      <c r="B7" s="10"/>
      <c r="C7" s="27" t="s">
        <v>222</v>
      </c>
      <c r="D7" s="27" t="s">
        <v>222</v>
      </c>
      <c r="E7" s="27" t="s">
        <v>222</v>
      </c>
      <c r="F7" s="27" t="s">
        <v>222</v>
      </c>
      <c r="G7" s="10" t="s">
        <v>223</v>
      </c>
    </row>
    <row r="8" spans="1:7" s="51" customFormat="1" ht="16.5" customHeight="1">
      <c r="A8" s="13" t="s">
        <v>224</v>
      </c>
      <c r="B8" s="10" t="s">
        <v>225</v>
      </c>
      <c r="C8" s="11">
        <v>234761</v>
      </c>
      <c r="D8" s="11">
        <v>97265</v>
      </c>
      <c r="E8" s="11">
        <v>135782</v>
      </c>
      <c r="F8" s="11">
        <v>1714</v>
      </c>
      <c r="G8" s="13" t="s">
        <v>226</v>
      </c>
    </row>
    <row r="9" spans="1:7" s="51" customFormat="1" ht="24">
      <c r="A9" s="13" t="s">
        <v>227</v>
      </c>
      <c r="B9" s="10" t="s">
        <v>228</v>
      </c>
      <c r="C9" s="11">
        <v>1758034</v>
      </c>
      <c r="D9" s="11">
        <v>1402739</v>
      </c>
      <c r="E9" s="11">
        <v>304738</v>
      </c>
      <c r="F9" s="11">
        <v>50557</v>
      </c>
      <c r="G9" s="13" t="s">
        <v>229</v>
      </c>
    </row>
    <row r="10" spans="1:7" s="51" customFormat="1" ht="24">
      <c r="A10" s="13" t="s">
        <v>230</v>
      </c>
      <c r="B10" s="10" t="s">
        <v>231</v>
      </c>
      <c r="C10" s="11">
        <v>709635</v>
      </c>
      <c r="D10" s="11">
        <v>498827</v>
      </c>
      <c r="E10" s="11">
        <v>177663</v>
      </c>
      <c r="F10" s="11">
        <v>33145</v>
      </c>
      <c r="G10" s="13" t="s">
        <v>232</v>
      </c>
    </row>
    <row r="11" spans="1:7" s="51" customFormat="1" ht="14.25" customHeight="1">
      <c r="A11" s="13" t="s">
        <v>233</v>
      </c>
      <c r="B11" s="10" t="s">
        <v>234</v>
      </c>
      <c r="C11" s="11">
        <v>205574</v>
      </c>
      <c r="D11" s="11">
        <v>47311</v>
      </c>
      <c r="E11" s="11">
        <v>142704</v>
      </c>
      <c r="F11" s="11">
        <v>15559</v>
      </c>
      <c r="G11" s="13" t="s">
        <v>235</v>
      </c>
    </row>
    <row r="12" spans="1:7" s="51" customFormat="1" ht="24">
      <c r="A12" s="13" t="s">
        <v>236</v>
      </c>
      <c r="B12" s="10" t="s">
        <v>237</v>
      </c>
      <c r="C12" s="11">
        <v>10581816</v>
      </c>
      <c r="D12" s="11">
        <v>7560280</v>
      </c>
      <c r="E12" s="11">
        <v>1415257</v>
      </c>
      <c r="F12" s="11">
        <v>1606279</v>
      </c>
      <c r="G12" s="13" t="s">
        <v>238</v>
      </c>
    </row>
    <row r="13" spans="1:7" s="25" customFormat="1" ht="48">
      <c r="A13" s="6" t="s">
        <v>239</v>
      </c>
      <c r="B13" s="24">
        <v>87</v>
      </c>
      <c r="C13" s="8">
        <v>8043</v>
      </c>
      <c r="D13" s="8">
        <v>8043</v>
      </c>
      <c r="E13" s="8" t="s">
        <v>246</v>
      </c>
      <c r="F13" s="8" t="s">
        <v>246</v>
      </c>
      <c r="G13" s="6" t="s">
        <v>240</v>
      </c>
    </row>
    <row r="14" spans="1:7" s="28" customFormat="1" ht="15" customHeight="1">
      <c r="A14" s="10" t="s">
        <v>221</v>
      </c>
      <c r="B14" s="26"/>
      <c r="C14" s="27" t="s">
        <v>222</v>
      </c>
      <c r="D14" s="27" t="s">
        <v>222</v>
      </c>
      <c r="E14" s="27" t="s">
        <v>222</v>
      </c>
      <c r="F14" s="27" t="s">
        <v>222</v>
      </c>
      <c r="G14" s="10" t="s">
        <v>223</v>
      </c>
    </row>
    <row r="15" spans="1:7" s="29" customFormat="1" ht="24">
      <c r="A15" s="13" t="s">
        <v>241</v>
      </c>
      <c r="B15" s="26" t="s">
        <v>242</v>
      </c>
      <c r="C15" s="11" t="s">
        <v>246</v>
      </c>
      <c r="D15" s="11" t="s">
        <v>246</v>
      </c>
      <c r="E15" s="11" t="s">
        <v>246</v>
      </c>
      <c r="F15" s="11" t="s">
        <v>246</v>
      </c>
      <c r="G15" s="13" t="s">
        <v>243</v>
      </c>
    </row>
    <row r="16" spans="1:7" s="29" customFormat="1" ht="60">
      <c r="A16" s="13" t="s">
        <v>244</v>
      </c>
      <c r="B16" s="26" t="s">
        <v>245</v>
      </c>
      <c r="C16" s="11">
        <v>8043</v>
      </c>
      <c r="D16" s="11">
        <v>8043</v>
      </c>
      <c r="E16" s="11" t="s">
        <v>246</v>
      </c>
      <c r="F16" s="11" t="s">
        <v>246</v>
      </c>
      <c r="G16" s="13" t="s">
        <v>247</v>
      </c>
    </row>
    <row r="17" spans="1:7" s="29" customFormat="1" ht="36">
      <c r="A17" s="13" t="s">
        <v>248</v>
      </c>
      <c r="B17" s="26" t="s">
        <v>249</v>
      </c>
      <c r="C17" s="11" t="s">
        <v>246</v>
      </c>
      <c r="D17" s="11" t="s">
        <v>246</v>
      </c>
      <c r="E17" s="11" t="s">
        <v>246</v>
      </c>
      <c r="F17" s="11" t="s">
        <v>246</v>
      </c>
      <c r="G17" s="13" t="s">
        <v>250</v>
      </c>
    </row>
    <row r="18" spans="1:7" s="29" customFormat="1">
      <c r="A18" s="13" t="s">
        <v>251</v>
      </c>
      <c r="B18" s="26" t="s">
        <v>252</v>
      </c>
      <c r="C18" s="11" t="s">
        <v>246</v>
      </c>
      <c r="D18" s="11" t="s">
        <v>246</v>
      </c>
      <c r="E18" s="11" t="s">
        <v>246</v>
      </c>
      <c r="F18" s="11" t="s">
        <v>246</v>
      </c>
      <c r="G18" s="13" t="s">
        <v>253</v>
      </c>
    </row>
    <row r="19" spans="1:7" s="25" customFormat="1" ht="48">
      <c r="A19" s="6" t="s">
        <v>254</v>
      </c>
      <c r="B19" s="24">
        <v>88</v>
      </c>
      <c r="C19" s="8">
        <v>37432</v>
      </c>
      <c r="D19" s="8">
        <v>18388</v>
      </c>
      <c r="E19" s="8" t="s">
        <v>246</v>
      </c>
      <c r="F19" s="8">
        <v>19044</v>
      </c>
      <c r="G19" s="6" t="s">
        <v>255</v>
      </c>
    </row>
    <row r="20" spans="1:7" s="28" customFormat="1" ht="15.75" customHeight="1">
      <c r="A20" s="10" t="s">
        <v>221</v>
      </c>
      <c r="B20" s="26"/>
      <c r="C20" s="27" t="s">
        <v>222</v>
      </c>
      <c r="D20" s="27" t="s">
        <v>222</v>
      </c>
      <c r="E20" s="27" t="s">
        <v>222</v>
      </c>
      <c r="F20" s="27" t="s">
        <v>222</v>
      </c>
      <c r="G20" s="10" t="s">
        <v>223</v>
      </c>
    </row>
    <row r="21" spans="1:7" s="29" customFormat="1" ht="36">
      <c r="A21" s="13" t="s">
        <v>256</v>
      </c>
      <c r="B21" s="26" t="s">
        <v>257</v>
      </c>
      <c r="C21" s="11" t="s">
        <v>246</v>
      </c>
      <c r="D21" s="11" t="s">
        <v>246</v>
      </c>
      <c r="E21" s="11" t="s">
        <v>246</v>
      </c>
      <c r="F21" s="11" t="s">
        <v>246</v>
      </c>
      <c r="G21" s="13" t="s">
        <v>258</v>
      </c>
    </row>
    <row r="22" spans="1:7" s="29" customFormat="1" ht="24">
      <c r="A22" s="13" t="s">
        <v>259</v>
      </c>
      <c r="B22" s="26" t="s">
        <v>260</v>
      </c>
      <c r="C22" s="11" t="s">
        <v>246</v>
      </c>
      <c r="D22" s="11" t="s">
        <v>246</v>
      </c>
      <c r="E22" s="11" t="s">
        <v>246</v>
      </c>
      <c r="F22" s="11" t="s">
        <v>246</v>
      </c>
      <c r="G22" s="13" t="s">
        <v>261</v>
      </c>
    </row>
    <row r="23" spans="1:7" s="29" customFormat="1" ht="36">
      <c r="A23" s="30" t="s">
        <v>262</v>
      </c>
      <c r="B23" s="31" t="s">
        <v>263</v>
      </c>
      <c r="C23" s="19">
        <v>37432</v>
      </c>
      <c r="D23" s="19">
        <v>18388</v>
      </c>
      <c r="E23" s="19" t="s">
        <v>246</v>
      </c>
      <c r="F23" s="19">
        <v>19044</v>
      </c>
      <c r="G23" s="30" t="s">
        <v>264</v>
      </c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8740157480314965" bottom="0.78740157480314965" header="0.51181102362204722" footer="0.51181102362204722"/>
  <pageSetup paperSize="9" firstPageNumber="14" orientation="landscape" useFirstPageNumber="1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5" sqref="E15"/>
    </sheetView>
  </sheetViews>
  <sheetFormatPr defaultRowHeight="12.75"/>
  <cols>
    <col min="1" max="1" width="37.140625" customWidth="1"/>
    <col min="2" max="2" width="14" customWidth="1"/>
    <col min="3" max="3" width="14.42578125" customWidth="1"/>
    <col min="4" max="4" width="11.5703125" customWidth="1"/>
    <col min="5" max="5" width="11.7109375" customWidth="1"/>
    <col min="6" max="6" width="13" customWidth="1"/>
    <col min="7" max="7" width="34.7109375" style="22" customWidth="1"/>
    <col min="257" max="257" width="37.140625" customWidth="1"/>
    <col min="258" max="258" width="14" customWidth="1"/>
    <col min="259" max="259" width="14.42578125" customWidth="1"/>
    <col min="260" max="260" width="11.5703125" customWidth="1"/>
    <col min="261" max="261" width="11.7109375" customWidth="1"/>
    <col min="262" max="262" width="13" customWidth="1"/>
    <col min="263" max="263" width="34.7109375" customWidth="1"/>
    <col min="513" max="513" width="37.140625" customWidth="1"/>
    <col min="514" max="514" width="14" customWidth="1"/>
    <col min="515" max="515" width="14.42578125" customWidth="1"/>
    <col min="516" max="516" width="11.5703125" customWidth="1"/>
    <col min="517" max="517" width="11.7109375" customWidth="1"/>
    <col min="518" max="518" width="13" customWidth="1"/>
    <col min="519" max="519" width="34.7109375" customWidth="1"/>
    <col min="769" max="769" width="37.140625" customWidth="1"/>
    <col min="770" max="770" width="14" customWidth="1"/>
    <col min="771" max="771" width="14.42578125" customWidth="1"/>
    <col min="772" max="772" width="11.5703125" customWidth="1"/>
    <col min="773" max="773" width="11.7109375" customWidth="1"/>
    <col min="774" max="774" width="13" customWidth="1"/>
    <col min="775" max="775" width="34.7109375" customWidth="1"/>
    <col min="1025" max="1025" width="37.140625" customWidth="1"/>
    <col min="1026" max="1026" width="14" customWidth="1"/>
    <col min="1027" max="1027" width="14.42578125" customWidth="1"/>
    <col min="1028" max="1028" width="11.5703125" customWidth="1"/>
    <col min="1029" max="1029" width="11.7109375" customWidth="1"/>
    <col min="1030" max="1030" width="13" customWidth="1"/>
    <col min="1031" max="1031" width="34.7109375" customWidth="1"/>
    <col min="1281" max="1281" width="37.140625" customWidth="1"/>
    <col min="1282" max="1282" width="14" customWidth="1"/>
    <col min="1283" max="1283" width="14.42578125" customWidth="1"/>
    <col min="1284" max="1284" width="11.5703125" customWidth="1"/>
    <col min="1285" max="1285" width="11.7109375" customWidth="1"/>
    <col min="1286" max="1286" width="13" customWidth="1"/>
    <col min="1287" max="1287" width="34.7109375" customWidth="1"/>
    <col min="1537" max="1537" width="37.140625" customWidth="1"/>
    <col min="1538" max="1538" width="14" customWidth="1"/>
    <col min="1539" max="1539" width="14.42578125" customWidth="1"/>
    <col min="1540" max="1540" width="11.5703125" customWidth="1"/>
    <col min="1541" max="1541" width="11.7109375" customWidth="1"/>
    <col min="1542" max="1542" width="13" customWidth="1"/>
    <col min="1543" max="1543" width="34.7109375" customWidth="1"/>
    <col min="1793" max="1793" width="37.140625" customWidth="1"/>
    <col min="1794" max="1794" width="14" customWidth="1"/>
    <col min="1795" max="1795" width="14.42578125" customWidth="1"/>
    <col min="1796" max="1796" width="11.5703125" customWidth="1"/>
    <col min="1797" max="1797" width="11.7109375" customWidth="1"/>
    <col min="1798" max="1798" width="13" customWidth="1"/>
    <col min="1799" max="1799" width="34.7109375" customWidth="1"/>
    <col min="2049" max="2049" width="37.140625" customWidth="1"/>
    <col min="2050" max="2050" width="14" customWidth="1"/>
    <col min="2051" max="2051" width="14.42578125" customWidth="1"/>
    <col min="2052" max="2052" width="11.5703125" customWidth="1"/>
    <col min="2053" max="2053" width="11.7109375" customWidth="1"/>
    <col min="2054" max="2054" width="13" customWidth="1"/>
    <col min="2055" max="2055" width="34.7109375" customWidth="1"/>
    <col min="2305" max="2305" width="37.140625" customWidth="1"/>
    <col min="2306" max="2306" width="14" customWidth="1"/>
    <col min="2307" max="2307" width="14.42578125" customWidth="1"/>
    <col min="2308" max="2308" width="11.5703125" customWidth="1"/>
    <col min="2309" max="2309" width="11.7109375" customWidth="1"/>
    <col min="2310" max="2310" width="13" customWidth="1"/>
    <col min="2311" max="2311" width="34.7109375" customWidth="1"/>
    <col min="2561" max="2561" width="37.140625" customWidth="1"/>
    <col min="2562" max="2562" width="14" customWidth="1"/>
    <col min="2563" max="2563" width="14.42578125" customWidth="1"/>
    <col min="2564" max="2564" width="11.5703125" customWidth="1"/>
    <col min="2565" max="2565" width="11.7109375" customWidth="1"/>
    <col min="2566" max="2566" width="13" customWidth="1"/>
    <col min="2567" max="2567" width="34.7109375" customWidth="1"/>
    <col min="2817" max="2817" width="37.140625" customWidth="1"/>
    <col min="2818" max="2818" width="14" customWidth="1"/>
    <col min="2819" max="2819" width="14.42578125" customWidth="1"/>
    <col min="2820" max="2820" width="11.5703125" customWidth="1"/>
    <col min="2821" max="2821" width="11.7109375" customWidth="1"/>
    <col min="2822" max="2822" width="13" customWidth="1"/>
    <col min="2823" max="2823" width="34.7109375" customWidth="1"/>
    <col min="3073" max="3073" width="37.140625" customWidth="1"/>
    <col min="3074" max="3074" width="14" customWidth="1"/>
    <col min="3075" max="3075" width="14.42578125" customWidth="1"/>
    <col min="3076" max="3076" width="11.5703125" customWidth="1"/>
    <col min="3077" max="3077" width="11.7109375" customWidth="1"/>
    <col min="3078" max="3078" width="13" customWidth="1"/>
    <col min="3079" max="3079" width="34.7109375" customWidth="1"/>
    <col min="3329" max="3329" width="37.140625" customWidth="1"/>
    <col min="3330" max="3330" width="14" customWidth="1"/>
    <col min="3331" max="3331" width="14.42578125" customWidth="1"/>
    <col min="3332" max="3332" width="11.5703125" customWidth="1"/>
    <col min="3333" max="3333" width="11.7109375" customWidth="1"/>
    <col min="3334" max="3334" width="13" customWidth="1"/>
    <col min="3335" max="3335" width="34.7109375" customWidth="1"/>
    <col min="3585" max="3585" width="37.140625" customWidth="1"/>
    <col min="3586" max="3586" width="14" customWidth="1"/>
    <col min="3587" max="3587" width="14.42578125" customWidth="1"/>
    <col min="3588" max="3588" width="11.5703125" customWidth="1"/>
    <col min="3589" max="3589" width="11.7109375" customWidth="1"/>
    <col min="3590" max="3590" width="13" customWidth="1"/>
    <col min="3591" max="3591" width="34.7109375" customWidth="1"/>
    <col min="3841" max="3841" width="37.140625" customWidth="1"/>
    <col min="3842" max="3842" width="14" customWidth="1"/>
    <col min="3843" max="3843" width="14.42578125" customWidth="1"/>
    <col min="3844" max="3844" width="11.5703125" customWidth="1"/>
    <col min="3845" max="3845" width="11.7109375" customWidth="1"/>
    <col min="3846" max="3846" width="13" customWidth="1"/>
    <col min="3847" max="3847" width="34.7109375" customWidth="1"/>
    <col min="4097" max="4097" width="37.140625" customWidth="1"/>
    <col min="4098" max="4098" width="14" customWidth="1"/>
    <col min="4099" max="4099" width="14.42578125" customWidth="1"/>
    <col min="4100" max="4100" width="11.5703125" customWidth="1"/>
    <col min="4101" max="4101" width="11.7109375" customWidth="1"/>
    <col min="4102" max="4102" width="13" customWidth="1"/>
    <col min="4103" max="4103" width="34.7109375" customWidth="1"/>
    <col min="4353" max="4353" width="37.140625" customWidth="1"/>
    <col min="4354" max="4354" width="14" customWidth="1"/>
    <col min="4355" max="4355" width="14.42578125" customWidth="1"/>
    <col min="4356" max="4356" width="11.5703125" customWidth="1"/>
    <col min="4357" max="4357" width="11.7109375" customWidth="1"/>
    <col min="4358" max="4358" width="13" customWidth="1"/>
    <col min="4359" max="4359" width="34.7109375" customWidth="1"/>
    <col min="4609" max="4609" width="37.140625" customWidth="1"/>
    <col min="4610" max="4610" width="14" customWidth="1"/>
    <col min="4611" max="4611" width="14.42578125" customWidth="1"/>
    <col min="4612" max="4612" width="11.5703125" customWidth="1"/>
    <col min="4613" max="4613" width="11.7109375" customWidth="1"/>
    <col min="4614" max="4614" width="13" customWidth="1"/>
    <col min="4615" max="4615" width="34.7109375" customWidth="1"/>
    <col min="4865" max="4865" width="37.140625" customWidth="1"/>
    <col min="4866" max="4866" width="14" customWidth="1"/>
    <col min="4867" max="4867" width="14.42578125" customWidth="1"/>
    <col min="4868" max="4868" width="11.5703125" customWidth="1"/>
    <col min="4869" max="4869" width="11.7109375" customWidth="1"/>
    <col min="4870" max="4870" width="13" customWidth="1"/>
    <col min="4871" max="4871" width="34.7109375" customWidth="1"/>
    <col min="5121" max="5121" width="37.140625" customWidth="1"/>
    <col min="5122" max="5122" width="14" customWidth="1"/>
    <col min="5123" max="5123" width="14.42578125" customWidth="1"/>
    <col min="5124" max="5124" width="11.5703125" customWidth="1"/>
    <col min="5125" max="5125" width="11.7109375" customWidth="1"/>
    <col min="5126" max="5126" width="13" customWidth="1"/>
    <col min="5127" max="5127" width="34.7109375" customWidth="1"/>
    <col min="5377" max="5377" width="37.140625" customWidth="1"/>
    <col min="5378" max="5378" width="14" customWidth="1"/>
    <col min="5379" max="5379" width="14.42578125" customWidth="1"/>
    <col min="5380" max="5380" width="11.5703125" customWidth="1"/>
    <col min="5381" max="5381" width="11.7109375" customWidth="1"/>
    <col min="5382" max="5382" width="13" customWidth="1"/>
    <col min="5383" max="5383" width="34.7109375" customWidth="1"/>
    <col min="5633" max="5633" width="37.140625" customWidth="1"/>
    <col min="5634" max="5634" width="14" customWidth="1"/>
    <col min="5635" max="5635" width="14.42578125" customWidth="1"/>
    <col min="5636" max="5636" width="11.5703125" customWidth="1"/>
    <col min="5637" max="5637" width="11.7109375" customWidth="1"/>
    <col min="5638" max="5638" width="13" customWidth="1"/>
    <col min="5639" max="5639" width="34.7109375" customWidth="1"/>
    <col min="5889" max="5889" width="37.140625" customWidth="1"/>
    <col min="5890" max="5890" width="14" customWidth="1"/>
    <col min="5891" max="5891" width="14.42578125" customWidth="1"/>
    <col min="5892" max="5892" width="11.5703125" customWidth="1"/>
    <col min="5893" max="5893" width="11.7109375" customWidth="1"/>
    <col min="5894" max="5894" width="13" customWidth="1"/>
    <col min="5895" max="5895" width="34.7109375" customWidth="1"/>
    <col min="6145" max="6145" width="37.140625" customWidth="1"/>
    <col min="6146" max="6146" width="14" customWidth="1"/>
    <col min="6147" max="6147" width="14.42578125" customWidth="1"/>
    <col min="6148" max="6148" width="11.5703125" customWidth="1"/>
    <col min="6149" max="6149" width="11.7109375" customWidth="1"/>
    <col min="6150" max="6150" width="13" customWidth="1"/>
    <col min="6151" max="6151" width="34.7109375" customWidth="1"/>
    <col min="6401" max="6401" width="37.140625" customWidth="1"/>
    <col min="6402" max="6402" width="14" customWidth="1"/>
    <col min="6403" max="6403" width="14.42578125" customWidth="1"/>
    <col min="6404" max="6404" width="11.5703125" customWidth="1"/>
    <col min="6405" max="6405" width="11.7109375" customWidth="1"/>
    <col min="6406" max="6406" width="13" customWidth="1"/>
    <col min="6407" max="6407" width="34.7109375" customWidth="1"/>
    <col min="6657" max="6657" width="37.140625" customWidth="1"/>
    <col min="6658" max="6658" width="14" customWidth="1"/>
    <col min="6659" max="6659" width="14.42578125" customWidth="1"/>
    <col min="6660" max="6660" width="11.5703125" customWidth="1"/>
    <col min="6661" max="6661" width="11.7109375" customWidth="1"/>
    <col min="6662" max="6662" width="13" customWidth="1"/>
    <col min="6663" max="6663" width="34.7109375" customWidth="1"/>
    <col min="6913" max="6913" width="37.140625" customWidth="1"/>
    <col min="6914" max="6914" width="14" customWidth="1"/>
    <col min="6915" max="6915" width="14.42578125" customWidth="1"/>
    <col min="6916" max="6916" width="11.5703125" customWidth="1"/>
    <col min="6917" max="6917" width="11.7109375" customWidth="1"/>
    <col min="6918" max="6918" width="13" customWidth="1"/>
    <col min="6919" max="6919" width="34.7109375" customWidth="1"/>
    <col min="7169" max="7169" width="37.140625" customWidth="1"/>
    <col min="7170" max="7170" width="14" customWidth="1"/>
    <col min="7171" max="7171" width="14.42578125" customWidth="1"/>
    <col min="7172" max="7172" width="11.5703125" customWidth="1"/>
    <col min="7173" max="7173" width="11.7109375" customWidth="1"/>
    <col min="7174" max="7174" width="13" customWidth="1"/>
    <col min="7175" max="7175" width="34.7109375" customWidth="1"/>
    <col min="7425" max="7425" width="37.140625" customWidth="1"/>
    <col min="7426" max="7426" width="14" customWidth="1"/>
    <col min="7427" max="7427" width="14.42578125" customWidth="1"/>
    <col min="7428" max="7428" width="11.5703125" customWidth="1"/>
    <col min="7429" max="7429" width="11.7109375" customWidth="1"/>
    <col min="7430" max="7430" width="13" customWidth="1"/>
    <col min="7431" max="7431" width="34.7109375" customWidth="1"/>
    <col min="7681" max="7681" width="37.140625" customWidth="1"/>
    <col min="7682" max="7682" width="14" customWidth="1"/>
    <col min="7683" max="7683" width="14.42578125" customWidth="1"/>
    <col min="7684" max="7684" width="11.5703125" customWidth="1"/>
    <col min="7685" max="7685" width="11.7109375" customWidth="1"/>
    <col min="7686" max="7686" width="13" customWidth="1"/>
    <col min="7687" max="7687" width="34.7109375" customWidth="1"/>
    <col min="7937" max="7937" width="37.140625" customWidth="1"/>
    <col min="7938" max="7938" width="14" customWidth="1"/>
    <col min="7939" max="7939" width="14.42578125" customWidth="1"/>
    <col min="7940" max="7940" width="11.5703125" customWidth="1"/>
    <col min="7941" max="7941" width="11.7109375" customWidth="1"/>
    <col min="7942" max="7942" width="13" customWidth="1"/>
    <col min="7943" max="7943" width="34.7109375" customWidth="1"/>
    <col min="8193" max="8193" width="37.140625" customWidth="1"/>
    <col min="8194" max="8194" width="14" customWidth="1"/>
    <col min="8195" max="8195" width="14.42578125" customWidth="1"/>
    <col min="8196" max="8196" width="11.5703125" customWidth="1"/>
    <col min="8197" max="8197" width="11.7109375" customWidth="1"/>
    <col min="8198" max="8198" width="13" customWidth="1"/>
    <col min="8199" max="8199" width="34.7109375" customWidth="1"/>
    <col min="8449" max="8449" width="37.140625" customWidth="1"/>
    <col min="8450" max="8450" width="14" customWidth="1"/>
    <col min="8451" max="8451" width="14.42578125" customWidth="1"/>
    <col min="8452" max="8452" width="11.5703125" customWidth="1"/>
    <col min="8453" max="8453" width="11.7109375" customWidth="1"/>
    <col min="8454" max="8454" width="13" customWidth="1"/>
    <col min="8455" max="8455" width="34.7109375" customWidth="1"/>
    <col min="8705" max="8705" width="37.140625" customWidth="1"/>
    <col min="8706" max="8706" width="14" customWidth="1"/>
    <col min="8707" max="8707" width="14.42578125" customWidth="1"/>
    <col min="8708" max="8708" width="11.5703125" customWidth="1"/>
    <col min="8709" max="8709" width="11.7109375" customWidth="1"/>
    <col min="8710" max="8710" width="13" customWidth="1"/>
    <col min="8711" max="8711" width="34.7109375" customWidth="1"/>
    <col min="8961" max="8961" width="37.140625" customWidth="1"/>
    <col min="8962" max="8962" width="14" customWidth="1"/>
    <col min="8963" max="8963" width="14.42578125" customWidth="1"/>
    <col min="8964" max="8964" width="11.5703125" customWidth="1"/>
    <col min="8965" max="8965" width="11.7109375" customWidth="1"/>
    <col min="8966" max="8966" width="13" customWidth="1"/>
    <col min="8967" max="8967" width="34.7109375" customWidth="1"/>
    <col min="9217" max="9217" width="37.140625" customWidth="1"/>
    <col min="9218" max="9218" width="14" customWidth="1"/>
    <col min="9219" max="9219" width="14.42578125" customWidth="1"/>
    <col min="9220" max="9220" width="11.5703125" customWidth="1"/>
    <col min="9221" max="9221" width="11.7109375" customWidth="1"/>
    <col min="9222" max="9222" width="13" customWidth="1"/>
    <col min="9223" max="9223" width="34.7109375" customWidth="1"/>
    <col min="9473" max="9473" width="37.140625" customWidth="1"/>
    <col min="9474" max="9474" width="14" customWidth="1"/>
    <col min="9475" max="9475" width="14.42578125" customWidth="1"/>
    <col min="9476" max="9476" width="11.5703125" customWidth="1"/>
    <col min="9477" max="9477" width="11.7109375" customWidth="1"/>
    <col min="9478" max="9478" width="13" customWidth="1"/>
    <col min="9479" max="9479" width="34.7109375" customWidth="1"/>
    <col min="9729" max="9729" width="37.140625" customWidth="1"/>
    <col min="9730" max="9730" width="14" customWidth="1"/>
    <col min="9731" max="9731" width="14.42578125" customWidth="1"/>
    <col min="9732" max="9732" width="11.5703125" customWidth="1"/>
    <col min="9733" max="9733" width="11.7109375" customWidth="1"/>
    <col min="9734" max="9734" width="13" customWidth="1"/>
    <col min="9735" max="9735" width="34.7109375" customWidth="1"/>
    <col min="9985" max="9985" width="37.140625" customWidth="1"/>
    <col min="9986" max="9986" width="14" customWidth="1"/>
    <col min="9987" max="9987" width="14.42578125" customWidth="1"/>
    <col min="9988" max="9988" width="11.5703125" customWidth="1"/>
    <col min="9989" max="9989" width="11.7109375" customWidth="1"/>
    <col min="9990" max="9990" width="13" customWidth="1"/>
    <col min="9991" max="9991" width="34.7109375" customWidth="1"/>
    <col min="10241" max="10241" width="37.140625" customWidth="1"/>
    <col min="10242" max="10242" width="14" customWidth="1"/>
    <col min="10243" max="10243" width="14.42578125" customWidth="1"/>
    <col min="10244" max="10244" width="11.5703125" customWidth="1"/>
    <col min="10245" max="10245" width="11.7109375" customWidth="1"/>
    <col min="10246" max="10246" width="13" customWidth="1"/>
    <col min="10247" max="10247" width="34.7109375" customWidth="1"/>
    <col min="10497" max="10497" width="37.140625" customWidth="1"/>
    <col min="10498" max="10498" width="14" customWidth="1"/>
    <col min="10499" max="10499" width="14.42578125" customWidth="1"/>
    <col min="10500" max="10500" width="11.5703125" customWidth="1"/>
    <col min="10501" max="10501" width="11.7109375" customWidth="1"/>
    <col min="10502" max="10502" width="13" customWidth="1"/>
    <col min="10503" max="10503" width="34.7109375" customWidth="1"/>
    <col min="10753" max="10753" width="37.140625" customWidth="1"/>
    <col min="10754" max="10754" width="14" customWidth="1"/>
    <col min="10755" max="10755" width="14.42578125" customWidth="1"/>
    <col min="10756" max="10756" width="11.5703125" customWidth="1"/>
    <col min="10757" max="10757" width="11.7109375" customWidth="1"/>
    <col min="10758" max="10758" width="13" customWidth="1"/>
    <col min="10759" max="10759" width="34.7109375" customWidth="1"/>
    <col min="11009" max="11009" width="37.140625" customWidth="1"/>
    <col min="11010" max="11010" width="14" customWidth="1"/>
    <col min="11011" max="11011" width="14.42578125" customWidth="1"/>
    <col min="11012" max="11012" width="11.5703125" customWidth="1"/>
    <col min="11013" max="11013" width="11.7109375" customWidth="1"/>
    <col min="11014" max="11014" width="13" customWidth="1"/>
    <col min="11015" max="11015" width="34.7109375" customWidth="1"/>
    <col min="11265" max="11265" width="37.140625" customWidth="1"/>
    <col min="11266" max="11266" width="14" customWidth="1"/>
    <col min="11267" max="11267" width="14.42578125" customWidth="1"/>
    <col min="11268" max="11268" width="11.5703125" customWidth="1"/>
    <col min="11269" max="11269" width="11.7109375" customWidth="1"/>
    <col min="11270" max="11270" width="13" customWidth="1"/>
    <col min="11271" max="11271" width="34.7109375" customWidth="1"/>
    <col min="11521" max="11521" width="37.140625" customWidth="1"/>
    <col min="11522" max="11522" width="14" customWidth="1"/>
    <col min="11523" max="11523" width="14.42578125" customWidth="1"/>
    <col min="11524" max="11524" width="11.5703125" customWidth="1"/>
    <col min="11525" max="11525" width="11.7109375" customWidth="1"/>
    <col min="11526" max="11526" width="13" customWidth="1"/>
    <col min="11527" max="11527" width="34.7109375" customWidth="1"/>
    <col min="11777" max="11777" width="37.140625" customWidth="1"/>
    <col min="11778" max="11778" width="14" customWidth="1"/>
    <col min="11779" max="11779" width="14.42578125" customWidth="1"/>
    <col min="11780" max="11780" width="11.5703125" customWidth="1"/>
    <col min="11781" max="11781" width="11.7109375" customWidth="1"/>
    <col min="11782" max="11782" width="13" customWidth="1"/>
    <col min="11783" max="11783" width="34.7109375" customWidth="1"/>
    <col min="12033" max="12033" width="37.140625" customWidth="1"/>
    <col min="12034" max="12034" width="14" customWidth="1"/>
    <col min="12035" max="12035" width="14.42578125" customWidth="1"/>
    <col min="12036" max="12036" width="11.5703125" customWidth="1"/>
    <col min="12037" max="12037" width="11.7109375" customWidth="1"/>
    <col min="12038" max="12038" width="13" customWidth="1"/>
    <col min="12039" max="12039" width="34.7109375" customWidth="1"/>
    <col min="12289" max="12289" width="37.140625" customWidth="1"/>
    <col min="12290" max="12290" width="14" customWidth="1"/>
    <col min="12291" max="12291" width="14.42578125" customWidth="1"/>
    <col min="12292" max="12292" width="11.5703125" customWidth="1"/>
    <col min="12293" max="12293" width="11.7109375" customWidth="1"/>
    <col min="12294" max="12294" width="13" customWidth="1"/>
    <col min="12295" max="12295" width="34.7109375" customWidth="1"/>
    <col min="12545" max="12545" width="37.140625" customWidth="1"/>
    <col min="12546" max="12546" width="14" customWidth="1"/>
    <col min="12547" max="12547" width="14.42578125" customWidth="1"/>
    <col min="12548" max="12548" width="11.5703125" customWidth="1"/>
    <col min="12549" max="12549" width="11.7109375" customWidth="1"/>
    <col min="12550" max="12550" width="13" customWidth="1"/>
    <col min="12551" max="12551" width="34.7109375" customWidth="1"/>
    <col min="12801" max="12801" width="37.140625" customWidth="1"/>
    <col min="12802" max="12802" width="14" customWidth="1"/>
    <col min="12803" max="12803" width="14.42578125" customWidth="1"/>
    <col min="12804" max="12804" width="11.5703125" customWidth="1"/>
    <col min="12805" max="12805" width="11.7109375" customWidth="1"/>
    <col min="12806" max="12806" width="13" customWidth="1"/>
    <col min="12807" max="12807" width="34.7109375" customWidth="1"/>
    <col min="13057" max="13057" width="37.140625" customWidth="1"/>
    <col min="13058" max="13058" width="14" customWidth="1"/>
    <col min="13059" max="13059" width="14.42578125" customWidth="1"/>
    <col min="13060" max="13060" width="11.5703125" customWidth="1"/>
    <col min="13061" max="13061" width="11.7109375" customWidth="1"/>
    <col min="13062" max="13062" width="13" customWidth="1"/>
    <col min="13063" max="13063" width="34.7109375" customWidth="1"/>
    <col min="13313" max="13313" width="37.140625" customWidth="1"/>
    <col min="13314" max="13314" width="14" customWidth="1"/>
    <col min="13315" max="13315" width="14.42578125" customWidth="1"/>
    <col min="13316" max="13316" width="11.5703125" customWidth="1"/>
    <col min="13317" max="13317" width="11.7109375" customWidth="1"/>
    <col min="13318" max="13318" width="13" customWidth="1"/>
    <col min="13319" max="13319" width="34.7109375" customWidth="1"/>
    <col min="13569" max="13569" width="37.140625" customWidth="1"/>
    <col min="13570" max="13570" width="14" customWidth="1"/>
    <col min="13571" max="13571" width="14.42578125" customWidth="1"/>
    <col min="13572" max="13572" width="11.5703125" customWidth="1"/>
    <col min="13573" max="13573" width="11.7109375" customWidth="1"/>
    <col min="13574" max="13574" width="13" customWidth="1"/>
    <col min="13575" max="13575" width="34.7109375" customWidth="1"/>
    <col min="13825" max="13825" width="37.140625" customWidth="1"/>
    <col min="13826" max="13826" width="14" customWidth="1"/>
    <col min="13827" max="13827" width="14.42578125" customWidth="1"/>
    <col min="13828" max="13828" width="11.5703125" customWidth="1"/>
    <col min="13829" max="13829" width="11.7109375" customWidth="1"/>
    <col min="13830" max="13830" width="13" customWidth="1"/>
    <col min="13831" max="13831" width="34.7109375" customWidth="1"/>
    <col min="14081" max="14081" width="37.140625" customWidth="1"/>
    <col min="14082" max="14082" width="14" customWidth="1"/>
    <col min="14083" max="14083" width="14.42578125" customWidth="1"/>
    <col min="14084" max="14084" width="11.5703125" customWidth="1"/>
    <col min="14085" max="14085" width="11.7109375" customWidth="1"/>
    <col min="14086" max="14086" width="13" customWidth="1"/>
    <col min="14087" max="14087" width="34.7109375" customWidth="1"/>
    <col min="14337" max="14337" width="37.140625" customWidth="1"/>
    <col min="14338" max="14338" width="14" customWidth="1"/>
    <col min="14339" max="14339" width="14.42578125" customWidth="1"/>
    <col min="14340" max="14340" width="11.5703125" customWidth="1"/>
    <col min="14341" max="14341" width="11.7109375" customWidth="1"/>
    <col min="14342" max="14342" width="13" customWidth="1"/>
    <col min="14343" max="14343" width="34.7109375" customWidth="1"/>
    <col min="14593" max="14593" width="37.140625" customWidth="1"/>
    <col min="14594" max="14594" width="14" customWidth="1"/>
    <col min="14595" max="14595" width="14.42578125" customWidth="1"/>
    <col min="14596" max="14596" width="11.5703125" customWidth="1"/>
    <col min="14597" max="14597" width="11.7109375" customWidth="1"/>
    <col min="14598" max="14598" width="13" customWidth="1"/>
    <col min="14599" max="14599" width="34.7109375" customWidth="1"/>
    <col min="14849" max="14849" width="37.140625" customWidth="1"/>
    <col min="14850" max="14850" width="14" customWidth="1"/>
    <col min="14851" max="14851" width="14.42578125" customWidth="1"/>
    <col min="14852" max="14852" width="11.5703125" customWidth="1"/>
    <col min="14853" max="14853" width="11.7109375" customWidth="1"/>
    <col min="14854" max="14854" width="13" customWidth="1"/>
    <col min="14855" max="14855" width="34.7109375" customWidth="1"/>
    <col min="15105" max="15105" width="37.140625" customWidth="1"/>
    <col min="15106" max="15106" width="14" customWidth="1"/>
    <col min="15107" max="15107" width="14.42578125" customWidth="1"/>
    <col min="15108" max="15108" width="11.5703125" customWidth="1"/>
    <col min="15109" max="15109" width="11.7109375" customWidth="1"/>
    <col min="15110" max="15110" width="13" customWidth="1"/>
    <col min="15111" max="15111" width="34.7109375" customWidth="1"/>
    <col min="15361" max="15361" width="37.140625" customWidth="1"/>
    <col min="15362" max="15362" width="14" customWidth="1"/>
    <col min="15363" max="15363" width="14.42578125" customWidth="1"/>
    <col min="15364" max="15364" width="11.5703125" customWidth="1"/>
    <col min="15365" max="15365" width="11.7109375" customWidth="1"/>
    <col min="15366" max="15366" width="13" customWidth="1"/>
    <col min="15367" max="15367" width="34.7109375" customWidth="1"/>
    <col min="15617" max="15617" width="37.140625" customWidth="1"/>
    <col min="15618" max="15618" width="14" customWidth="1"/>
    <col min="15619" max="15619" width="14.42578125" customWidth="1"/>
    <col min="15620" max="15620" width="11.5703125" customWidth="1"/>
    <col min="15621" max="15621" width="11.7109375" customWidth="1"/>
    <col min="15622" max="15622" width="13" customWidth="1"/>
    <col min="15623" max="15623" width="34.7109375" customWidth="1"/>
    <col min="15873" max="15873" width="37.140625" customWidth="1"/>
    <col min="15874" max="15874" width="14" customWidth="1"/>
    <col min="15875" max="15875" width="14.42578125" customWidth="1"/>
    <col min="15876" max="15876" width="11.5703125" customWidth="1"/>
    <col min="15877" max="15877" width="11.7109375" customWidth="1"/>
    <col min="15878" max="15878" width="13" customWidth="1"/>
    <col min="15879" max="15879" width="34.7109375" customWidth="1"/>
    <col min="16129" max="16129" width="37.140625" customWidth="1"/>
    <col min="16130" max="16130" width="14" customWidth="1"/>
    <col min="16131" max="16131" width="14.42578125" customWidth="1"/>
    <col min="16132" max="16132" width="11.5703125" customWidth="1"/>
    <col min="16133" max="16133" width="11.7109375" customWidth="1"/>
    <col min="16134" max="16134" width="13" customWidth="1"/>
    <col min="16135" max="16135" width="34.7109375" customWidth="1"/>
  </cols>
  <sheetData>
    <row r="1" spans="1:7" s="1" customFormat="1" ht="48" customHeight="1">
      <c r="A1" s="393" t="s">
        <v>435</v>
      </c>
      <c r="B1" s="394"/>
      <c r="C1" s="394"/>
      <c r="D1" s="394"/>
      <c r="E1" s="394"/>
      <c r="F1" s="394"/>
      <c r="G1" s="394"/>
    </row>
    <row r="2" spans="1:7" s="1" customFormat="1" ht="15">
      <c r="A2" s="394"/>
      <c r="B2" s="394"/>
      <c r="C2" s="394"/>
      <c r="D2" s="394"/>
      <c r="E2" s="394"/>
      <c r="F2" s="394"/>
      <c r="G2" s="394"/>
    </row>
    <row r="3" spans="1:7" s="2" customFormat="1" ht="12.75" customHeight="1">
      <c r="A3" s="395" t="s">
        <v>211</v>
      </c>
      <c r="B3" s="396"/>
      <c r="C3" s="396"/>
      <c r="D3" s="396"/>
      <c r="E3" s="396"/>
      <c r="F3" s="396"/>
      <c r="G3" s="395"/>
    </row>
    <row r="4" spans="1:7" s="3" customFormat="1" ht="36.75" customHeight="1">
      <c r="A4" s="397" t="s">
        <v>212</v>
      </c>
      <c r="B4" s="399" t="s">
        <v>213</v>
      </c>
      <c r="C4" s="401" t="s">
        <v>214</v>
      </c>
      <c r="D4" s="403" t="s">
        <v>215</v>
      </c>
      <c r="E4" s="404"/>
      <c r="F4" s="404"/>
      <c r="G4" s="405"/>
    </row>
    <row r="5" spans="1:7" s="3" customFormat="1" ht="36.75" customHeight="1">
      <c r="A5" s="398"/>
      <c r="B5" s="400"/>
      <c r="C5" s="402"/>
      <c r="D5" s="4" t="s">
        <v>216</v>
      </c>
      <c r="E5" s="4" t="s">
        <v>217</v>
      </c>
      <c r="F5" s="5" t="s">
        <v>218</v>
      </c>
      <c r="G5" s="406"/>
    </row>
    <row r="6" spans="1:7" s="9" customFormat="1" ht="27" customHeight="1">
      <c r="A6" s="6" t="s">
        <v>219</v>
      </c>
      <c r="B6" s="7">
        <v>86</v>
      </c>
      <c r="C6" s="8">
        <v>107606478</v>
      </c>
      <c r="D6" s="8">
        <v>89104343</v>
      </c>
      <c r="E6" s="8">
        <v>13054560</v>
      </c>
      <c r="F6" s="8">
        <v>5447575</v>
      </c>
      <c r="G6" s="6" t="s">
        <v>220</v>
      </c>
    </row>
    <row r="7" spans="1:7" s="12" customFormat="1" ht="17.25" customHeight="1">
      <c r="A7" s="10" t="s">
        <v>221</v>
      </c>
      <c r="B7" s="10"/>
      <c r="C7" s="11" t="s">
        <v>222</v>
      </c>
      <c r="D7" s="11" t="s">
        <v>222</v>
      </c>
      <c r="E7" s="11" t="s">
        <v>222</v>
      </c>
      <c r="F7" s="11" t="s">
        <v>222</v>
      </c>
      <c r="G7" s="10" t="s">
        <v>223</v>
      </c>
    </row>
    <row r="8" spans="1:7" s="15" customFormat="1" ht="15" customHeight="1">
      <c r="A8" s="13" t="s">
        <v>224</v>
      </c>
      <c r="B8" s="10" t="s">
        <v>225</v>
      </c>
      <c r="C8" s="11">
        <v>68603446</v>
      </c>
      <c r="D8" s="11">
        <v>61864050</v>
      </c>
      <c r="E8" s="11">
        <v>5358965</v>
      </c>
      <c r="F8" s="11">
        <v>1380431</v>
      </c>
      <c r="G8" s="14" t="s">
        <v>226</v>
      </c>
    </row>
    <row r="9" spans="1:7" s="15" customFormat="1" ht="24">
      <c r="A9" s="13" t="s">
        <v>227</v>
      </c>
      <c r="B9" s="10" t="s">
        <v>228</v>
      </c>
      <c r="C9" s="11">
        <v>16979397</v>
      </c>
      <c r="D9" s="11">
        <v>12853903</v>
      </c>
      <c r="E9" s="11">
        <v>2884920</v>
      </c>
      <c r="F9" s="11">
        <v>1240574</v>
      </c>
      <c r="G9" s="14" t="s">
        <v>229</v>
      </c>
    </row>
    <row r="10" spans="1:7" s="15" customFormat="1" ht="27" customHeight="1">
      <c r="A10" s="13" t="s">
        <v>230</v>
      </c>
      <c r="B10" s="10" t="s">
        <v>231</v>
      </c>
      <c r="C10" s="11">
        <v>5326837</v>
      </c>
      <c r="D10" s="11">
        <v>3919823</v>
      </c>
      <c r="E10" s="11">
        <v>872488</v>
      </c>
      <c r="F10" s="11">
        <v>534526</v>
      </c>
      <c r="G10" s="14" t="s">
        <v>232</v>
      </c>
    </row>
    <row r="11" spans="1:7" s="15" customFormat="1" ht="15" customHeight="1">
      <c r="A11" s="13" t="s">
        <v>233</v>
      </c>
      <c r="B11" s="10" t="s">
        <v>234</v>
      </c>
      <c r="C11" s="11">
        <v>2929349</v>
      </c>
      <c r="D11" s="11">
        <v>873827</v>
      </c>
      <c r="E11" s="11">
        <v>1802673</v>
      </c>
      <c r="F11" s="11">
        <v>252849</v>
      </c>
      <c r="G11" s="14" t="s">
        <v>235</v>
      </c>
    </row>
    <row r="12" spans="1:7" s="15" customFormat="1" ht="24">
      <c r="A12" s="13" t="s">
        <v>236</v>
      </c>
      <c r="B12" s="10" t="s">
        <v>237</v>
      </c>
      <c r="C12" s="11">
        <v>13767449</v>
      </c>
      <c r="D12" s="11">
        <v>9592740</v>
      </c>
      <c r="E12" s="11">
        <v>2135514</v>
      </c>
      <c r="F12" s="11">
        <v>2039195</v>
      </c>
      <c r="G12" s="14" t="s">
        <v>238</v>
      </c>
    </row>
    <row r="13" spans="1:7" s="9" customFormat="1" ht="38.25" customHeight="1">
      <c r="A13" s="6" t="s">
        <v>239</v>
      </c>
      <c r="B13" s="7">
        <v>87</v>
      </c>
      <c r="C13" s="8">
        <v>7585918</v>
      </c>
      <c r="D13" s="8">
        <v>7256556</v>
      </c>
      <c r="E13" s="8">
        <v>228644</v>
      </c>
      <c r="F13" s="8">
        <v>100718</v>
      </c>
      <c r="G13" s="6" t="s">
        <v>240</v>
      </c>
    </row>
    <row r="14" spans="1:7" s="12" customFormat="1" ht="17.25" customHeight="1">
      <c r="A14" s="10" t="s">
        <v>221</v>
      </c>
      <c r="B14" s="10"/>
      <c r="C14" s="11" t="s">
        <v>222</v>
      </c>
      <c r="D14" s="11" t="s">
        <v>222</v>
      </c>
      <c r="E14" s="11" t="s">
        <v>222</v>
      </c>
      <c r="F14" s="11" t="s">
        <v>222</v>
      </c>
      <c r="G14" s="10" t="s">
        <v>223</v>
      </c>
    </row>
    <row r="15" spans="1:7" s="15" customFormat="1" ht="24">
      <c r="A15" s="16" t="s">
        <v>241</v>
      </c>
      <c r="B15" s="10" t="s">
        <v>242</v>
      </c>
      <c r="C15" s="11">
        <v>226295</v>
      </c>
      <c r="D15" s="11">
        <v>226155</v>
      </c>
      <c r="E15" s="11">
        <v>140</v>
      </c>
      <c r="F15" s="11" t="s">
        <v>246</v>
      </c>
      <c r="G15" s="14" t="s">
        <v>243</v>
      </c>
    </row>
    <row r="16" spans="1:7" s="15" customFormat="1" ht="60">
      <c r="A16" s="16" t="s">
        <v>244</v>
      </c>
      <c r="B16" s="10" t="s">
        <v>245</v>
      </c>
      <c r="C16" s="11">
        <v>2421515</v>
      </c>
      <c r="D16" s="11">
        <v>2306994</v>
      </c>
      <c r="E16" s="11">
        <v>106103</v>
      </c>
      <c r="F16" s="11">
        <v>8418</v>
      </c>
      <c r="G16" s="14" t="s">
        <v>247</v>
      </c>
    </row>
    <row r="17" spans="1:7" s="15" customFormat="1" ht="36">
      <c r="A17" s="16" t="s">
        <v>248</v>
      </c>
      <c r="B17" s="10" t="s">
        <v>249</v>
      </c>
      <c r="C17" s="11">
        <v>1953056</v>
      </c>
      <c r="D17" s="11">
        <v>1934476</v>
      </c>
      <c r="E17" s="11">
        <v>13906</v>
      </c>
      <c r="F17" s="11">
        <v>4674</v>
      </c>
      <c r="G17" s="14" t="s">
        <v>250</v>
      </c>
    </row>
    <row r="18" spans="1:7" s="15" customFormat="1" ht="24">
      <c r="A18" s="16" t="s">
        <v>251</v>
      </c>
      <c r="B18" s="10" t="s">
        <v>252</v>
      </c>
      <c r="C18" s="11">
        <v>2985052</v>
      </c>
      <c r="D18" s="11">
        <v>2788931</v>
      </c>
      <c r="E18" s="11">
        <v>108495</v>
      </c>
      <c r="F18" s="11">
        <v>87626</v>
      </c>
      <c r="G18" s="14" t="s">
        <v>253</v>
      </c>
    </row>
    <row r="19" spans="1:7" s="9" customFormat="1" ht="38.25" customHeight="1">
      <c r="A19" s="6" t="s">
        <v>254</v>
      </c>
      <c r="B19" s="7">
        <v>88</v>
      </c>
      <c r="C19" s="8">
        <v>671823</v>
      </c>
      <c r="D19" s="8">
        <v>515259</v>
      </c>
      <c r="E19" s="8">
        <v>9235</v>
      </c>
      <c r="F19" s="8">
        <v>147329</v>
      </c>
      <c r="G19" s="6" t="s">
        <v>255</v>
      </c>
    </row>
    <row r="20" spans="1:7" s="12" customFormat="1" ht="15.75" customHeight="1">
      <c r="A20" s="10" t="s">
        <v>221</v>
      </c>
      <c r="B20" s="10"/>
      <c r="C20" s="11" t="s">
        <v>222</v>
      </c>
      <c r="D20" s="11" t="s">
        <v>222</v>
      </c>
      <c r="E20" s="11" t="s">
        <v>222</v>
      </c>
      <c r="F20" s="11" t="s">
        <v>222</v>
      </c>
      <c r="G20" s="10" t="s">
        <v>223</v>
      </c>
    </row>
    <row r="21" spans="1:7" s="15" customFormat="1" ht="36">
      <c r="A21" s="16" t="s">
        <v>256</v>
      </c>
      <c r="B21" s="10" t="s">
        <v>257</v>
      </c>
      <c r="C21" s="11">
        <v>206944</v>
      </c>
      <c r="D21" s="11">
        <v>115421</v>
      </c>
      <c r="E21" s="11">
        <v>1505</v>
      </c>
      <c r="F21" s="11">
        <v>90018</v>
      </c>
      <c r="G21" s="14" t="s">
        <v>258</v>
      </c>
    </row>
    <row r="22" spans="1:7" s="15" customFormat="1" ht="24">
      <c r="A22" s="16" t="s">
        <v>259</v>
      </c>
      <c r="B22" s="10" t="s">
        <v>260</v>
      </c>
      <c r="C22" s="11">
        <v>33014</v>
      </c>
      <c r="D22" s="11">
        <v>30636</v>
      </c>
      <c r="E22" s="11">
        <v>2378</v>
      </c>
      <c r="F22" s="11" t="s">
        <v>246</v>
      </c>
      <c r="G22" s="14" t="s">
        <v>261</v>
      </c>
    </row>
    <row r="23" spans="1:7" s="15" customFormat="1" ht="36">
      <c r="A23" s="17" t="s">
        <v>262</v>
      </c>
      <c r="B23" s="18" t="s">
        <v>263</v>
      </c>
      <c r="C23" s="19">
        <v>431865</v>
      </c>
      <c r="D23" s="19">
        <v>369202</v>
      </c>
      <c r="E23" s="19">
        <v>5352</v>
      </c>
      <c r="F23" s="19">
        <v>57311</v>
      </c>
      <c r="G23" s="20" t="s">
        <v>264</v>
      </c>
    </row>
    <row r="24" spans="1:7">
      <c r="C24" s="21"/>
      <c r="D24" s="21"/>
      <c r="E24" s="21"/>
      <c r="F24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5" orientation="landscape" useFirstPageNumber="1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43" zoomScale="110" zoomScaleNormal="110" workbookViewId="0">
      <selection sqref="A1:C45"/>
    </sheetView>
  </sheetViews>
  <sheetFormatPr defaultRowHeight="29.25" customHeight="1"/>
  <cols>
    <col min="1" max="1" width="12.5703125" style="161" customWidth="1"/>
    <col min="2" max="2" width="27.28515625" style="161" customWidth="1"/>
    <col min="3" max="3" width="9.85546875" style="161" bestFit="1" customWidth="1"/>
    <col min="4" max="7" width="9.140625" style="161"/>
    <col min="8" max="8" width="11.7109375" style="161" bestFit="1" customWidth="1"/>
    <col min="9" max="248" width="9.140625" style="161"/>
    <col min="249" max="249" width="24.5703125" style="161" customWidth="1"/>
    <col min="250" max="250" width="12.5703125" style="161" customWidth="1"/>
    <col min="251" max="251" width="11.28515625" style="161" customWidth="1"/>
    <col min="252" max="252" width="9" style="161" customWidth="1"/>
    <col min="253" max="253" width="9.85546875" style="161" customWidth="1"/>
    <col min="254" max="254" width="9.42578125" style="161" customWidth="1"/>
    <col min="255" max="255" width="10" style="161" customWidth="1"/>
    <col min="256" max="256" width="9.140625" style="161"/>
    <col min="257" max="257" width="10.28515625" style="161" customWidth="1"/>
    <col min="258" max="258" width="27.28515625" style="161" customWidth="1"/>
    <col min="259" max="259" width="9.85546875" style="161" bestFit="1" customWidth="1"/>
    <col min="260" max="504" width="9.140625" style="161"/>
    <col min="505" max="505" width="24.5703125" style="161" customWidth="1"/>
    <col min="506" max="506" width="12.5703125" style="161" customWidth="1"/>
    <col min="507" max="507" width="11.28515625" style="161" customWidth="1"/>
    <col min="508" max="508" width="9" style="161" customWidth="1"/>
    <col min="509" max="509" width="9.85546875" style="161" customWidth="1"/>
    <col min="510" max="510" width="9.42578125" style="161" customWidth="1"/>
    <col min="511" max="511" width="10" style="161" customWidth="1"/>
    <col min="512" max="512" width="9.140625" style="161"/>
    <col min="513" max="513" width="10.28515625" style="161" customWidth="1"/>
    <col min="514" max="514" width="27.28515625" style="161" customWidth="1"/>
    <col min="515" max="515" width="9.85546875" style="161" bestFit="1" customWidth="1"/>
    <col min="516" max="760" width="9.140625" style="161"/>
    <col min="761" max="761" width="24.5703125" style="161" customWidth="1"/>
    <col min="762" max="762" width="12.5703125" style="161" customWidth="1"/>
    <col min="763" max="763" width="11.28515625" style="161" customWidth="1"/>
    <col min="764" max="764" width="9" style="161" customWidth="1"/>
    <col min="765" max="765" width="9.85546875" style="161" customWidth="1"/>
    <col min="766" max="766" width="9.42578125" style="161" customWidth="1"/>
    <col min="767" max="767" width="10" style="161" customWidth="1"/>
    <col min="768" max="768" width="9.140625" style="161"/>
    <col min="769" max="769" width="10.28515625" style="161" customWidth="1"/>
    <col min="770" max="770" width="27.28515625" style="161" customWidth="1"/>
    <col min="771" max="771" width="9.85546875" style="161" bestFit="1" customWidth="1"/>
    <col min="772" max="1016" width="9.140625" style="161"/>
    <col min="1017" max="1017" width="24.5703125" style="161" customWidth="1"/>
    <col min="1018" max="1018" width="12.5703125" style="161" customWidth="1"/>
    <col min="1019" max="1019" width="11.28515625" style="161" customWidth="1"/>
    <col min="1020" max="1020" width="9" style="161" customWidth="1"/>
    <col min="1021" max="1021" width="9.85546875" style="161" customWidth="1"/>
    <col min="1022" max="1022" width="9.42578125" style="161" customWidth="1"/>
    <col min="1023" max="1023" width="10" style="161" customWidth="1"/>
    <col min="1024" max="1024" width="9.140625" style="161"/>
    <col min="1025" max="1025" width="10.28515625" style="161" customWidth="1"/>
    <col min="1026" max="1026" width="27.28515625" style="161" customWidth="1"/>
    <col min="1027" max="1027" width="9.85546875" style="161" bestFit="1" customWidth="1"/>
    <col min="1028" max="1272" width="9.140625" style="161"/>
    <col min="1273" max="1273" width="24.5703125" style="161" customWidth="1"/>
    <col min="1274" max="1274" width="12.5703125" style="161" customWidth="1"/>
    <col min="1275" max="1275" width="11.28515625" style="161" customWidth="1"/>
    <col min="1276" max="1276" width="9" style="161" customWidth="1"/>
    <col min="1277" max="1277" width="9.85546875" style="161" customWidth="1"/>
    <col min="1278" max="1278" width="9.42578125" style="161" customWidth="1"/>
    <col min="1279" max="1279" width="10" style="161" customWidth="1"/>
    <col min="1280" max="1280" width="9.140625" style="161"/>
    <col min="1281" max="1281" width="10.28515625" style="161" customWidth="1"/>
    <col min="1282" max="1282" width="27.28515625" style="161" customWidth="1"/>
    <col min="1283" max="1283" width="9.85546875" style="161" bestFit="1" customWidth="1"/>
    <col min="1284" max="1528" width="9.140625" style="161"/>
    <col min="1529" max="1529" width="24.5703125" style="161" customWidth="1"/>
    <col min="1530" max="1530" width="12.5703125" style="161" customWidth="1"/>
    <col min="1531" max="1531" width="11.28515625" style="161" customWidth="1"/>
    <col min="1532" max="1532" width="9" style="161" customWidth="1"/>
    <col min="1533" max="1533" width="9.85546875" style="161" customWidth="1"/>
    <col min="1534" max="1534" width="9.42578125" style="161" customWidth="1"/>
    <col min="1535" max="1535" width="10" style="161" customWidth="1"/>
    <col min="1536" max="1536" width="9.140625" style="161"/>
    <col min="1537" max="1537" width="10.28515625" style="161" customWidth="1"/>
    <col min="1538" max="1538" width="27.28515625" style="161" customWidth="1"/>
    <col min="1539" max="1539" width="9.85546875" style="161" bestFit="1" customWidth="1"/>
    <col min="1540" max="1784" width="9.140625" style="161"/>
    <col min="1785" max="1785" width="24.5703125" style="161" customWidth="1"/>
    <col min="1786" max="1786" width="12.5703125" style="161" customWidth="1"/>
    <col min="1787" max="1787" width="11.28515625" style="161" customWidth="1"/>
    <col min="1788" max="1788" width="9" style="161" customWidth="1"/>
    <col min="1789" max="1789" width="9.85546875" style="161" customWidth="1"/>
    <col min="1790" max="1790" width="9.42578125" style="161" customWidth="1"/>
    <col min="1791" max="1791" width="10" style="161" customWidth="1"/>
    <col min="1792" max="1792" width="9.140625" style="161"/>
    <col min="1793" max="1793" width="10.28515625" style="161" customWidth="1"/>
    <col min="1794" max="1794" width="27.28515625" style="161" customWidth="1"/>
    <col min="1795" max="1795" width="9.85546875" style="161" bestFit="1" customWidth="1"/>
    <col min="1796" max="2040" width="9.140625" style="161"/>
    <col min="2041" max="2041" width="24.5703125" style="161" customWidth="1"/>
    <col min="2042" max="2042" width="12.5703125" style="161" customWidth="1"/>
    <col min="2043" max="2043" width="11.28515625" style="161" customWidth="1"/>
    <col min="2044" max="2044" width="9" style="161" customWidth="1"/>
    <col min="2045" max="2045" width="9.85546875" style="161" customWidth="1"/>
    <col min="2046" max="2046" width="9.42578125" style="161" customWidth="1"/>
    <col min="2047" max="2047" width="10" style="161" customWidth="1"/>
    <col min="2048" max="2048" width="9.140625" style="161"/>
    <col min="2049" max="2049" width="10.28515625" style="161" customWidth="1"/>
    <col min="2050" max="2050" width="27.28515625" style="161" customWidth="1"/>
    <col min="2051" max="2051" width="9.85546875" style="161" bestFit="1" customWidth="1"/>
    <col min="2052" max="2296" width="9.140625" style="161"/>
    <col min="2297" max="2297" width="24.5703125" style="161" customWidth="1"/>
    <col min="2298" max="2298" width="12.5703125" style="161" customWidth="1"/>
    <col min="2299" max="2299" width="11.28515625" style="161" customWidth="1"/>
    <col min="2300" max="2300" width="9" style="161" customWidth="1"/>
    <col min="2301" max="2301" width="9.85546875" style="161" customWidth="1"/>
    <col min="2302" max="2302" width="9.42578125" style="161" customWidth="1"/>
    <col min="2303" max="2303" width="10" style="161" customWidth="1"/>
    <col min="2304" max="2304" width="9.140625" style="161"/>
    <col min="2305" max="2305" width="10.28515625" style="161" customWidth="1"/>
    <col min="2306" max="2306" width="27.28515625" style="161" customWidth="1"/>
    <col min="2307" max="2307" width="9.85546875" style="161" bestFit="1" customWidth="1"/>
    <col min="2308" max="2552" width="9.140625" style="161"/>
    <col min="2553" max="2553" width="24.5703125" style="161" customWidth="1"/>
    <col min="2554" max="2554" width="12.5703125" style="161" customWidth="1"/>
    <col min="2555" max="2555" width="11.28515625" style="161" customWidth="1"/>
    <col min="2556" max="2556" width="9" style="161" customWidth="1"/>
    <col min="2557" max="2557" width="9.85546875" style="161" customWidth="1"/>
    <col min="2558" max="2558" width="9.42578125" style="161" customWidth="1"/>
    <col min="2559" max="2559" width="10" style="161" customWidth="1"/>
    <col min="2560" max="2560" width="9.140625" style="161"/>
    <col min="2561" max="2561" width="10.28515625" style="161" customWidth="1"/>
    <col min="2562" max="2562" width="27.28515625" style="161" customWidth="1"/>
    <col min="2563" max="2563" width="9.85546875" style="161" bestFit="1" customWidth="1"/>
    <col min="2564" max="2808" width="9.140625" style="161"/>
    <col min="2809" max="2809" width="24.5703125" style="161" customWidth="1"/>
    <col min="2810" max="2810" width="12.5703125" style="161" customWidth="1"/>
    <col min="2811" max="2811" width="11.28515625" style="161" customWidth="1"/>
    <col min="2812" max="2812" width="9" style="161" customWidth="1"/>
    <col min="2813" max="2813" width="9.85546875" style="161" customWidth="1"/>
    <col min="2814" max="2814" width="9.42578125" style="161" customWidth="1"/>
    <col min="2815" max="2815" width="10" style="161" customWidth="1"/>
    <col min="2816" max="2816" width="9.140625" style="161"/>
    <col min="2817" max="2817" width="10.28515625" style="161" customWidth="1"/>
    <col min="2818" max="2818" width="27.28515625" style="161" customWidth="1"/>
    <col min="2819" max="2819" width="9.85546875" style="161" bestFit="1" customWidth="1"/>
    <col min="2820" max="3064" width="9.140625" style="161"/>
    <col min="3065" max="3065" width="24.5703125" style="161" customWidth="1"/>
    <col min="3066" max="3066" width="12.5703125" style="161" customWidth="1"/>
    <col min="3067" max="3067" width="11.28515625" style="161" customWidth="1"/>
    <col min="3068" max="3068" width="9" style="161" customWidth="1"/>
    <col min="3069" max="3069" width="9.85546875" style="161" customWidth="1"/>
    <col min="3070" max="3070" width="9.42578125" style="161" customWidth="1"/>
    <col min="3071" max="3071" width="10" style="161" customWidth="1"/>
    <col min="3072" max="3072" width="9.140625" style="161"/>
    <col min="3073" max="3073" width="10.28515625" style="161" customWidth="1"/>
    <col min="3074" max="3074" width="27.28515625" style="161" customWidth="1"/>
    <col min="3075" max="3075" width="9.85546875" style="161" bestFit="1" customWidth="1"/>
    <col min="3076" max="3320" width="9.140625" style="161"/>
    <col min="3321" max="3321" width="24.5703125" style="161" customWidth="1"/>
    <col min="3322" max="3322" width="12.5703125" style="161" customWidth="1"/>
    <col min="3323" max="3323" width="11.28515625" style="161" customWidth="1"/>
    <col min="3324" max="3324" width="9" style="161" customWidth="1"/>
    <col min="3325" max="3325" width="9.85546875" style="161" customWidth="1"/>
    <col min="3326" max="3326" width="9.42578125" style="161" customWidth="1"/>
    <col min="3327" max="3327" width="10" style="161" customWidth="1"/>
    <col min="3328" max="3328" width="9.140625" style="161"/>
    <col min="3329" max="3329" width="10.28515625" style="161" customWidth="1"/>
    <col min="3330" max="3330" width="27.28515625" style="161" customWidth="1"/>
    <col min="3331" max="3331" width="9.85546875" style="161" bestFit="1" customWidth="1"/>
    <col min="3332" max="3576" width="9.140625" style="161"/>
    <col min="3577" max="3577" width="24.5703125" style="161" customWidth="1"/>
    <col min="3578" max="3578" width="12.5703125" style="161" customWidth="1"/>
    <col min="3579" max="3579" width="11.28515625" style="161" customWidth="1"/>
    <col min="3580" max="3580" width="9" style="161" customWidth="1"/>
    <col min="3581" max="3581" width="9.85546875" style="161" customWidth="1"/>
    <col min="3582" max="3582" width="9.42578125" style="161" customWidth="1"/>
    <col min="3583" max="3583" width="10" style="161" customWidth="1"/>
    <col min="3584" max="3584" width="9.140625" style="161"/>
    <col min="3585" max="3585" width="10.28515625" style="161" customWidth="1"/>
    <col min="3586" max="3586" width="27.28515625" style="161" customWidth="1"/>
    <col min="3587" max="3587" width="9.85546875" style="161" bestFit="1" customWidth="1"/>
    <col min="3588" max="3832" width="9.140625" style="161"/>
    <col min="3833" max="3833" width="24.5703125" style="161" customWidth="1"/>
    <col min="3834" max="3834" width="12.5703125" style="161" customWidth="1"/>
    <col min="3835" max="3835" width="11.28515625" style="161" customWidth="1"/>
    <col min="3836" max="3836" width="9" style="161" customWidth="1"/>
    <col min="3837" max="3837" width="9.85546875" style="161" customWidth="1"/>
    <col min="3838" max="3838" width="9.42578125" style="161" customWidth="1"/>
    <col min="3839" max="3839" width="10" style="161" customWidth="1"/>
    <col min="3840" max="3840" width="9.140625" style="161"/>
    <col min="3841" max="3841" width="10.28515625" style="161" customWidth="1"/>
    <col min="3842" max="3842" width="27.28515625" style="161" customWidth="1"/>
    <col min="3843" max="3843" width="9.85546875" style="161" bestFit="1" customWidth="1"/>
    <col min="3844" max="4088" width="9.140625" style="161"/>
    <col min="4089" max="4089" width="24.5703125" style="161" customWidth="1"/>
    <col min="4090" max="4090" width="12.5703125" style="161" customWidth="1"/>
    <col min="4091" max="4091" width="11.28515625" style="161" customWidth="1"/>
    <col min="4092" max="4092" width="9" style="161" customWidth="1"/>
    <col min="4093" max="4093" width="9.85546875" style="161" customWidth="1"/>
    <col min="4094" max="4094" width="9.42578125" style="161" customWidth="1"/>
    <col min="4095" max="4095" width="10" style="161" customWidth="1"/>
    <col min="4096" max="4096" width="9.140625" style="161"/>
    <col min="4097" max="4097" width="10.28515625" style="161" customWidth="1"/>
    <col min="4098" max="4098" width="27.28515625" style="161" customWidth="1"/>
    <col min="4099" max="4099" width="9.85546875" style="161" bestFit="1" customWidth="1"/>
    <col min="4100" max="4344" width="9.140625" style="161"/>
    <col min="4345" max="4345" width="24.5703125" style="161" customWidth="1"/>
    <col min="4346" max="4346" width="12.5703125" style="161" customWidth="1"/>
    <col min="4347" max="4347" width="11.28515625" style="161" customWidth="1"/>
    <col min="4348" max="4348" width="9" style="161" customWidth="1"/>
    <col min="4349" max="4349" width="9.85546875" style="161" customWidth="1"/>
    <col min="4350" max="4350" width="9.42578125" style="161" customWidth="1"/>
    <col min="4351" max="4351" width="10" style="161" customWidth="1"/>
    <col min="4352" max="4352" width="9.140625" style="161"/>
    <col min="4353" max="4353" width="10.28515625" style="161" customWidth="1"/>
    <col min="4354" max="4354" width="27.28515625" style="161" customWidth="1"/>
    <col min="4355" max="4355" width="9.85546875" style="161" bestFit="1" customWidth="1"/>
    <col min="4356" max="4600" width="9.140625" style="161"/>
    <col min="4601" max="4601" width="24.5703125" style="161" customWidth="1"/>
    <col min="4602" max="4602" width="12.5703125" style="161" customWidth="1"/>
    <col min="4603" max="4603" width="11.28515625" style="161" customWidth="1"/>
    <col min="4604" max="4604" width="9" style="161" customWidth="1"/>
    <col min="4605" max="4605" width="9.85546875" style="161" customWidth="1"/>
    <col min="4606" max="4606" width="9.42578125" style="161" customWidth="1"/>
    <col min="4607" max="4607" width="10" style="161" customWidth="1"/>
    <col min="4608" max="4608" width="9.140625" style="161"/>
    <col min="4609" max="4609" width="10.28515625" style="161" customWidth="1"/>
    <col min="4610" max="4610" width="27.28515625" style="161" customWidth="1"/>
    <col min="4611" max="4611" width="9.85546875" style="161" bestFit="1" customWidth="1"/>
    <col min="4612" max="4856" width="9.140625" style="161"/>
    <col min="4857" max="4857" width="24.5703125" style="161" customWidth="1"/>
    <col min="4858" max="4858" width="12.5703125" style="161" customWidth="1"/>
    <col min="4859" max="4859" width="11.28515625" style="161" customWidth="1"/>
    <col min="4860" max="4860" width="9" style="161" customWidth="1"/>
    <col min="4861" max="4861" width="9.85546875" style="161" customWidth="1"/>
    <col min="4862" max="4862" width="9.42578125" style="161" customWidth="1"/>
    <col min="4863" max="4863" width="10" style="161" customWidth="1"/>
    <col min="4864" max="4864" width="9.140625" style="161"/>
    <col min="4865" max="4865" width="10.28515625" style="161" customWidth="1"/>
    <col min="4866" max="4866" width="27.28515625" style="161" customWidth="1"/>
    <col min="4867" max="4867" width="9.85546875" style="161" bestFit="1" customWidth="1"/>
    <col min="4868" max="5112" width="9.140625" style="161"/>
    <col min="5113" max="5113" width="24.5703125" style="161" customWidth="1"/>
    <col min="5114" max="5114" width="12.5703125" style="161" customWidth="1"/>
    <col min="5115" max="5115" width="11.28515625" style="161" customWidth="1"/>
    <col min="5116" max="5116" width="9" style="161" customWidth="1"/>
    <col min="5117" max="5117" width="9.85546875" style="161" customWidth="1"/>
    <col min="5118" max="5118" width="9.42578125" style="161" customWidth="1"/>
    <col min="5119" max="5119" width="10" style="161" customWidth="1"/>
    <col min="5120" max="5120" width="9.140625" style="161"/>
    <col min="5121" max="5121" width="10.28515625" style="161" customWidth="1"/>
    <col min="5122" max="5122" width="27.28515625" style="161" customWidth="1"/>
    <col min="5123" max="5123" width="9.85546875" style="161" bestFit="1" customWidth="1"/>
    <col min="5124" max="5368" width="9.140625" style="161"/>
    <col min="5369" max="5369" width="24.5703125" style="161" customWidth="1"/>
    <col min="5370" max="5370" width="12.5703125" style="161" customWidth="1"/>
    <col min="5371" max="5371" width="11.28515625" style="161" customWidth="1"/>
    <col min="5372" max="5372" width="9" style="161" customWidth="1"/>
    <col min="5373" max="5373" width="9.85546875" style="161" customWidth="1"/>
    <col min="5374" max="5374" width="9.42578125" style="161" customWidth="1"/>
    <col min="5375" max="5375" width="10" style="161" customWidth="1"/>
    <col min="5376" max="5376" width="9.140625" style="161"/>
    <col min="5377" max="5377" width="10.28515625" style="161" customWidth="1"/>
    <col min="5378" max="5378" width="27.28515625" style="161" customWidth="1"/>
    <col min="5379" max="5379" width="9.85546875" style="161" bestFit="1" customWidth="1"/>
    <col min="5380" max="5624" width="9.140625" style="161"/>
    <col min="5625" max="5625" width="24.5703125" style="161" customWidth="1"/>
    <col min="5626" max="5626" width="12.5703125" style="161" customWidth="1"/>
    <col min="5627" max="5627" width="11.28515625" style="161" customWidth="1"/>
    <col min="5628" max="5628" width="9" style="161" customWidth="1"/>
    <col min="5629" max="5629" width="9.85546875" style="161" customWidth="1"/>
    <col min="5630" max="5630" width="9.42578125" style="161" customWidth="1"/>
    <col min="5631" max="5631" width="10" style="161" customWidth="1"/>
    <col min="5632" max="5632" width="9.140625" style="161"/>
    <col min="5633" max="5633" width="10.28515625" style="161" customWidth="1"/>
    <col min="5634" max="5634" width="27.28515625" style="161" customWidth="1"/>
    <col min="5635" max="5635" width="9.85546875" style="161" bestFit="1" customWidth="1"/>
    <col min="5636" max="5880" width="9.140625" style="161"/>
    <col min="5881" max="5881" width="24.5703125" style="161" customWidth="1"/>
    <col min="5882" max="5882" width="12.5703125" style="161" customWidth="1"/>
    <col min="5883" max="5883" width="11.28515625" style="161" customWidth="1"/>
    <col min="5884" max="5884" width="9" style="161" customWidth="1"/>
    <col min="5885" max="5885" width="9.85546875" style="161" customWidth="1"/>
    <col min="5886" max="5886" width="9.42578125" style="161" customWidth="1"/>
    <col min="5887" max="5887" width="10" style="161" customWidth="1"/>
    <col min="5888" max="5888" width="9.140625" style="161"/>
    <col min="5889" max="5889" width="10.28515625" style="161" customWidth="1"/>
    <col min="5890" max="5890" width="27.28515625" style="161" customWidth="1"/>
    <col min="5891" max="5891" width="9.85546875" style="161" bestFit="1" customWidth="1"/>
    <col min="5892" max="6136" width="9.140625" style="161"/>
    <col min="6137" max="6137" width="24.5703125" style="161" customWidth="1"/>
    <col min="6138" max="6138" width="12.5703125" style="161" customWidth="1"/>
    <col min="6139" max="6139" width="11.28515625" style="161" customWidth="1"/>
    <col min="6140" max="6140" width="9" style="161" customWidth="1"/>
    <col min="6141" max="6141" width="9.85546875" style="161" customWidth="1"/>
    <col min="6142" max="6142" width="9.42578125" style="161" customWidth="1"/>
    <col min="6143" max="6143" width="10" style="161" customWidth="1"/>
    <col min="6144" max="6144" width="9.140625" style="161"/>
    <col min="6145" max="6145" width="10.28515625" style="161" customWidth="1"/>
    <col min="6146" max="6146" width="27.28515625" style="161" customWidth="1"/>
    <col min="6147" max="6147" width="9.85546875" style="161" bestFit="1" customWidth="1"/>
    <col min="6148" max="6392" width="9.140625" style="161"/>
    <col min="6393" max="6393" width="24.5703125" style="161" customWidth="1"/>
    <col min="6394" max="6394" width="12.5703125" style="161" customWidth="1"/>
    <col min="6395" max="6395" width="11.28515625" style="161" customWidth="1"/>
    <col min="6396" max="6396" width="9" style="161" customWidth="1"/>
    <col min="6397" max="6397" width="9.85546875" style="161" customWidth="1"/>
    <col min="6398" max="6398" width="9.42578125" style="161" customWidth="1"/>
    <col min="6399" max="6399" width="10" style="161" customWidth="1"/>
    <col min="6400" max="6400" width="9.140625" style="161"/>
    <col min="6401" max="6401" width="10.28515625" style="161" customWidth="1"/>
    <col min="6402" max="6402" width="27.28515625" style="161" customWidth="1"/>
    <col min="6403" max="6403" width="9.85546875" style="161" bestFit="1" customWidth="1"/>
    <col min="6404" max="6648" width="9.140625" style="161"/>
    <col min="6649" max="6649" width="24.5703125" style="161" customWidth="1"/>
    <col min="6650" max="6650" width="12.5703125" style="161" customWidth="1"/>
    <col min="6651" max="6651" width="11.28515625" style="161" customWidth="1"/>
    <col min="6652" max="6652" width="9" style="161" customWidth="1"/>
    <col min="6653" max="6653" width="9.85546875" style="161" customWidth="1"/>
    <col min="6654" max="6654" width="9.42578125" style="161" customWidth="1"/>
    <col min="6655" max="6655" width="10" style="161" customWidth="1"/>
    <col min="6656" max="6656" width="9.140625" style="161"/>
    <col min="6657" max="6657" width="10.28515625" style="161" customWidth="1"/>
    <col min="6658" max="6658" width="27.28515625" style="161" customWidth="1"/>
    <col min="6659" max="6659" width="9.85546875" style="161" bestFit="1" customWidth="1"/>
    <col min="6660" max="6904" width="9.140625" style="161"/>
    <col min="6905" max="6905" width="24.5703125" style="161" customWidth="1"/>
    <col min="6906" max="6906" width="12.5703125" style="161" customWidth="1"/>
    <col min="6907" max="6907" width="11.28515625" style="161" customWidth="1"/>
    <col min="6908" max="6908" width="9" style="161" customWidth="1"/>
    <col min="6909" max="6909" width="9.85546875" style="161" customWidth="1"/>
    <col min="6910" max="6910" width="9.42578125" style="161" customWidth="1"/>
    <col min="6911" max="6911" width="10" style="161" customWidth="1"/>
    <col min="6912" max="6912" width="9.140625" style="161"/>
    <col min="6913" max="6913" width="10.28515625" style="161" customWidth="1"/>
    <col min="6914" max="6914" width="27.28515625" style="161" customWidth="1"/>
    <col min="6915" max="6915" width="9.85546875" style="161" bestFit="1" customWidth="1"/>
    <col min="6916" max="7160" width="9.140625" style="161"/>
    <col min="7161" max="7161" width="24.5703125" style="161" customWidth="1"/>
    <col min="7162" max="7162" width="12.5703125" style="161" customWidth="1"/>
    <col min="7163" max="7163" width="11.28515625" style="161" customWidth="1"/>
    <col min="7164" max="7164" width="9" style="161" customWidth="1"/>
    <col min="7165" max="7165" width="9.85546875" style="161" customWidth="1"/>
    <col min="7166" max="7166" width="9.42578125" style="161" customWidth="1"/>
    <col min="7167" max="7167" width="10" style="161" customWidth="1"/>
    <col min="7168" max="7168" width="9.140625" style="161"/>
    <col min="7169" max="7169" width="10.28515625" style="161" customWidth="1"/>
    <col min="7170" max="7170" width="27.28515625" style="161" customWidth="1"/>
    <col min="7171" max="7171" width="9.85546875" style="161" bestFit="1" customWidth="1"/>
    <col min="7172" max="7416" width="9.140625" style="161"/>
    <col min="7417" max="7417" width="24.5703125" style="161" customWidth="1"/>
    <col min="7418" max="7418" width="12.5703125" style="161" customWidth="1"/>
    <col min="7419" max="7419" width="11.28515625" style="161" customWidth="1"/>
    <col min="7420" max="7420" width="9" style="161" customWidth="1"/>
    <col min="7421" max="7421" width="9.85546875" style="161" customWidth="1"/>
    <col min="7422" max="7422" width="9.42578125" style="161" customWidth="1"/>
    <col min="7423" max="7423" width="10" style="161" customWidth="1"/>
    <col min="7424" max="7424" width="9.140625" style="161"/>
    <col min="7425" max="7425" width="10.28515625" style="161" customWidth="1"/>
    <col min="7426" max="7426" width="27.28515625" style="161" customWidth="1"/>
    <col min="7427" max="7427" width="9.85546875" style="161" bestFit="1" customWidth="1"/>
    <col min="7428" max="7672" width="9.140625" style="161"/>
    <col min="7673" max="7673" width="24.5703125" style="161" customWidth="1"/>
    <col min="7674" max="7674" width="12.5703125" style="161" customWidth="1"/>
    <col min="7675" max="7675" width="11.28515625" style="161" customWidth="1"/>
    <col min="7676" max="7676" width="9" style="161" customWidth="1"/>
    <col min="7677" max="7677" width="9.85546875" style="161" customWidth="1"/>
    <col min="7678" max="7678" width="9.42578125" style="161" customWidth="1"/>
    <col min="7679" max="7679" width="10" style="161" customWidth="1"/>
    <col min="7680" max="7680" width="9.140625" style="161"/>
    <col min="7681" max="7681" width="10.28515625" style="161" customWidth="1"/>
    <col min="7682" max="7682" width="27.28515625" style="161" customWidth="1"/>
    <col min="7683" max="7683" width="9.85546875" style="161" bestFit="1" customWidth="1"/>
    <col min="7684" max="7928" width="9.140625" style="161"/>
    <col min="7929" max="7929" width="24.5703125" style="161" customWidth="1"/>
    <col min="7930" max="7930" width="12.5703125" style="161" customWidth="1"/>
    <col min="7931" max="7931" width="11.28515625" style="161" customWidth="1"/>
    <col min="7932" max="7932" width="9" style="161" customWidth="1"/>
    <col min="7933" max="7933" width="9.85546875" style="161" customWidth="1"/>
    <col min="7934" max="7934" width="9.42578125" style="161" customWidth="1"/>
    <col min="7935" max="7935" width="10" style="161" customWidth="1"/>
    <col min="7936" max="7936" width="9.140625" style="161"/>
    <col min="7937" max="7937" width="10.28515625" style="161" customWidth="1"/>
    <col min="7938" max="7938" width="27.28515625" style="161" customWidth="1"/>
    <col min="7939" max="7939" width="9.85546875" style="161" bestFit="1" customWidth="1"/>
    <col min="7940" max="8184" width="9.140625" style="161"/>
    <col min="8185" max="8185" width="24.5703125" style="161" customWidth="1"/>
    <col min="8186" max="8186" width="12.5703125" style="161" customWidth="1"/>
    <col min="8187" max="8187" width="11.28515625" style="161" customWidth="1"/>
    <col min="8188" max="8188" width="9" style="161" customWidth="1"/>
    <col min="8189" max="8189" width="9.85546875" style="161" customWidth="1"/>
    <col min="8190" max="8190" width="9.42578125" style="161" customWidth="1"/>
    <col min="8191" max="8191" width="10" style="161" customWidth="1"/>
    <col min="8192" max="8192" width="9.140625" style="161"/>
    <col min="8193" max="8193" width="10.28515625" style="161" customWidth="1"/>
    <col min="8194" max="8194" width="27.28515625" style="161" customWidth="1"/>
    <col min="8195" max="8195" width="9.85546875" style="161" bestFit="1" customWidth="1"/>
    <col min="8196" max="8440" width="9.140625" style="161"/>
    <col min="8441" max="8441" width="24.5703125" style="161" customWidth="1"/>
    <col min="8442" max="8442" width="12.5703125" style="161" customWidth="1"/>
    <col min="8443" max="8443" width="11.28515625" style="161" customWidth="1"/>
    <col min="8444" max="8444" width="9" style="161" customWidth="1"/>
    <col min="8445" max="8445" width="9.85546875" style="161" customWidth="1"/>
    <col min="8446" max="8446" width="9.42578125" style="161" customWidth="1"/>
    <col min="8447" max="8447" width="10" style="161" customWidth="1"/>
    <col min="8448" max="8448" width="9.140625" style="161"/>
    <col min="8449" max="8449" width="10.28515625" style="161" customWidth="1"/>
    <col min="8450" max="8450" width="27.28515625" style="161" customWidth="1"/>
    <col min="8451" max="8451" width="9.85546875" style="161" bestFit="1" customWidth="1"/>
    <col min="8452" max="8696" width="9.140625" style="161"/>
    <col min="8697" max="8697" width="24.5703125" style="161" customWidth="1"/>
    <col min="8698" max="8698" width="12.5703125" style="161" customWidth="1"/>
    <col min="8699" max="8699" width="11.28515625" style="161" customWidth="1"/>
    <col min="8700" max="8700" width="9" style="161" customWidth="1"/>
    <col min="8701" max="8701" width="9.85546875" style="161" customWidth="1"/>
    <col min="8702" max="8702" width="9.42578125" style="161" customWidth="1"/>
    <col min="8703" max="8703" width="10" style="161" customWidth="1"/>
    <col min="8704" max="8704" width="9.140625" style="161"/>
    <col min="8705" max="8705" width="10.28515625" style="161" customWidth="1"/>
    <col min="8706" max="8706" width="27.28515625" style="161" customWidth="1"/>
    <col min="8707" max="8707" width="9.85546875" style="161" bestFit="1" customWidth="1"/>
    <col min="8708" max="8952" width="9.140625" style="161"/>
    <col min="8953" max="8953" width="24.5703125" style="161" customWidth="1"/>
    <col min="8954" max="8954" width="12.5703125" style="161" customWidth="1"/>
    <col min="8955" max="8955" width="11.28515625" style="161" customWidth="1"/>
    <col min="8956" max="8956" width="9" style="161" customWidth="1"/>
    <col min="8957" max="8957" width="9.85546875" style="161" customWidth="1"/>
    <col min="8958" max="8958" width="9.42578125" style="161" customWidth="1"/>
    <col min="8959" max="8959" width="10" style="161" customWidth="1"/>
    <col min="8960" max="8960" width="9.140625" style="161"/>
    <col min="8961" max="8961" width="10.28515625" style="161" customWidth="1"/>
    <col min="8962" max="8962" width="27.28515625" style="161" customWidth="1"/>
    <col min="8963" max="8963" width="9.85546875" style="161" bestFit="1" customWidth="1"/>
    <col min="8964" max="9208" width="9.140625" style="161"/>
    <col min="9209" max="9209" width="24.5703125" style="161" customWidth="1"/>
    <col min="9210" max="9210" width="12.5703125" style="161" customWidth="1"/>
    <col min="9211" max="9211" width="11.28515625" style="161" customWidth="1"/>
    <col min="9212" max="9212" width="9" style="161" customWidth="1"/>
    <col min="9213" max="9213" width="9.85546875" style="161" customWidth="1"/>
    <col min="9214" max="9214" width="9.42578125" style="161" customWidth="1"/>
    <col min="9215" max="9215" width="10" style="161" customWidth="1"/>
    <col min="9216" max="9216" width="9.140625" style="161"/>
    <col min="9217" max="9217" width="10.28515625" style="161" customWidth="1"/>
    <col min="9218" max="9218" width="27.28515625" style="161" customWidth="1"/>
    <col min="9219" max="9219" width="9.85546875" style="161" bestFit="1" customWidth="1"/>
    <col min="9220" max="9464" width="9.140625" style="161"/>
    <col min="9465" max="9465" width="24.5703125" style="161" customWidth="1"/>
    <col min="9466" max="9466" width="12.5703125" style="161" customWidth="1"/>
    <col min="9467" max="9467" width="11.28515625" style="161" customWidth="1"/>
    <col min="9468" max="9468" width="9" style="161" customWidth="1"/>
    <col min="9469" max="9469" width="9.85546875" style="161" customWidth="1"/>
    <col min="9470" max="9470" width="9.42578125" style="161" customWidth="1"/>
    <col min="9471" max="9471" width="10" style="161" customWidth="1"/>
    <col min="9472" max="9472" width="9.140625" style="161"/>
    <col min="9473" max="9473" width="10.28515625" style="161" customWidth="1"/>
    <col min="9474" max="9474" width="27.28515625" style="161" customWidth="1"/>
    <col min="9475" max="9475" width="9.85546875" style="161" bestFit="1" customWidth="1"/>
    <col min="9476" max="9720" width="9.140625" style="161"/>
    <col min="9721" max="9721" width="24.5703125" style="161" customWidth="1"/>
    <col min="9722" max="9722" width="12.5703125" style="161" customWidth="1"/>
    <col min="9723" max="9723" width="11.28515625" style="161" customWidth="1"/>
    <col min="9724" max="9724" width="9" style="161" customWidth="1"/>
    <col min="9725" max="9725" width="9.85546875" style="161" customWidth="1"/>
    <col min="9726" max="9726" width="9.42578125" style="161" customWidth="1"/>
    <col min="9727" max="9727" width="10" style="161" customWidth="1"/>
    <col min="9728" max="9728" width="9.140625" style="161"/>
    <col min="9729" max="9729" width="10.28515625" style="161" customWidth="1"/>
    <col min="9730" max="9730" width="27.28515625" style="161" customWidth="1"/>
    <col min="9731" max="9731" width="9.85546875" style="161" bestFit="1" customWidth="1"/>
    <col min="9732" max="9976" width="9.140625" style="161"/>
    <col min="9977" max="9977" width="24.5703125" style="161" customWidth="1"/>
    <col min="9978" max="9978" width="12.5703125" style="161" customWidth="1"/>
    <col min="9979" max="9979" width="11.28515625" style="161" customWidth="1"/>
    <col min="9980" max="9980" width="9" style="161" customWidth="1"/>
    <col min="9981" max="9981" width="9.85546875" style="161" customWidth="1"/>
    <col min="9982" max="9982" width="9.42578125" style="161" customWidth="1"/>
    <col min="9983" max="9983" width="10" style="161" customWidth="1"/>
    <col min="9984" max="9984" width="9.140625" style="161"/>
    <col min="9985" max="9985" width="10.28515625" style="161" customWidth="1"/>
    <col min="9986" max="9986" width="27.28515625" style="161" customWidth="1"/>
    <col min="9987" max="9987" width="9.85546875" style="161" bestFit="1" customWidth="1"/>
    <col min="9988" max="10232" width="9.140625" style="161"/>
    <col min="10233" max="10233" width="24.5703125" style="161" customWidth="1"/>
    <col min="10234" max="10234" width="12.5703125" style="161" customWidth="1"/>
    <col min="10235" max="10235" width="11.28515625" style="161" customWidth="1"/>
    <col min="10236" max="10236" width="9" style="161" customWidth="1"/>
    <col min="10237" max="10237" width="9.85546875" style="161" customWidth="1"/>
    <col min="10238" max="10238" width="9.42578125" style="161" customWidth="1"/>
    <col min="10239" max="10239" width="10" style="161" customWidth="1"/>
    <col min="10240" max="10240" width="9.140625" style="161"/>
    <col min="10241" max="10241" width="10.28515625" style="161" customWidth="1"/>
    <col min="10242" max="10242" width="27.28515625" style="161" customWidth="1"/>
    <col min="10243" max="10243" width="9.85546875" style="161" bestFit="1" customWidth="1"/>
    <col min="10244" max="10488" width="9.140625" style="161"/>
    <col min="10489" max="10489" width="24.5703125" style="161" customWidth="1"/>
    <col min="10490" max="10490" width="12.5703125" style="161" customWidth="1"/>
    <col min="10491" max="10491" width="11.28515625" style="161" customWidth="1"/>
    <col min="10492" max="10492" width="9" style="161" customWidth="1"/>
    <col min="10493" max="10493" width="9.85546875" style="161" customWidth="1"/>
    <col min="10494" max="10494" width="9.42578125" style="161" customWidth="1"/>
    <col min="10495" max="10495" width="10" style="161" customWidth="1"/>
    <col min="10496" max="10496" width="9.140625" style="161"/>
    <col min="10497" max="10497" width="10.28515625" style="161" customWidth="1"/>
    <col min="10498" max="10498" width="27.28515625" style="161" customWidth="1"/>
    <col min="10499" max="10499" width="9.85546875" style="161" bestFit="1" customWidth="1"/>
    <col min="10500" max="10744" width="9.140625" style="161"/>
    <col min="10745" max="10745" width="24.5703125" style="161" customWidth="1"/>
    <col min="10746" max="10746" width="12.5703125" style="161" customWidth="1"/>
    <col min="10747" max="10747" width="11.28515625" style="161" customWidth="1"/>
    <col min="10748" max="10748" width="9" style="161" customWidth="1"/>
    <col min="10749" max="10749" width="9.85546875" style="161" customWidth="1"/>
    <col min="10750" max="10750" width="9.42578125" style="161" customWidth="1"/>
    <col min="10751" max="10751" width="10" style="161" customWidth="1"/>
    <col min="10752" max="10752" width="9.140625" style="161"/>
    <col min="10753" max="10753" width="10.28515625" style="161" customWidth="1"/>
    <col min="10754" max="10754" width="27.28515625" style="161" customWidth="1"/>
    <col min="10755" max="10755" width="9.85546875" style="161" bestFit="1" customWidth="1"/>
    <col min="10756" max="11000" width="9.140625" style="161"/>
    <col min="11001" max="11001" width="24.5703125" style="161" customWidth="1"/>
    <col min="11002" max="11002" width="12.5703125" style="161" customWidth="1"/>
    <col min="11003" max="11003" width="11.28515625" style="161" customWidth="1"/>
    <col min="11004" max="11004" width="9" style="161" customWidth="1"/>
    <col min="11005" max="11005" width="9.85546875" style="161" customWidth="1"/>
    <col min="11006" max="11006" width="9.42578125" style="161" customWidth="1"/>
    <col min="11007" max="11007" width="10" style="161" customWidth="1"/>
    <col min="11008" max="11008" width="9.140625" style="161"/>
    <col min="11009" max="11009" width="10.28515625" style="161" customWidth="1"/>
    <col min="11010" max="11010" width="27.28515625" style="161" customWidth="1"/>
    <col min="11011" max="11011" width="9.85546875" style="161" bestFit="1" customWidth="1"/>
    <col min="11012" max="11256" width="9.140625" style="161"/>
    <col min="11257" max="11257" width="24.5703125" style="161" customWidth="1"/>
    <col min="11258" max="11258" width="12.5703125" style="161" customWidth="1"/>
    <col min="11259" max="11259" width="11.28515625" style="161" customWidth="1"/>
    <col min="11260" max="11260" width="9" style="161" customWidth="1"/>
    <col min="11261" max="11261" width="9.85546875" style="161" customWidth="1"/>
    <col min="11262" max="11262" width="9.42578125" style="161" customWidth="1"/>
    <col min="11263" max="11263" width="10" style="161" customWidth="1"/>
    <col min="11264" max="11264" width="9.140625" style="161"/>
    <col min="11265" max="11265" width="10.28515625" style="161" customWidth="1"/>
    <col min="11266" max="11266" width="27.28515625" style="161" customWidth="1"/>
    <col min="11267" max="11267" width="9.85546875" style="161" bestFit="1" customWidth="1"/>
    <col min="11268" max="11512" width="9.140625" style="161"/>
    <col min="11513" max="11513" width="24.5703125" style="161" customWidth="1"/>
    <col min="11514" max="11514" width="12.5703125" style="161" customWidth="1"/>
    <col min="11515" max="11515" width="11.28515625" style="161" customWidth="1"/>
    <col min="11516" max="11516" width="9" style="161" customWidth="1"/>
    <col min="11517" max="11517" width="9.85546875" style="161" customWidth="1"/>
    <col min="11518" max="11518" width="9.42578125" style="161" customWidth="1"/>
    <col min="11519" max="11519" width="10" style="161" customWidth="1"/>
    <col min="11520" max="11520" width="9.140625" style="161"/>
    <col min="11521" max="11521" width="10.28515625" style="161" customWidth="1"/>
    <col min="11522" max="11522" width="27.28515625" style="161" customWidth="1"/>
    <col min="11523" max="11523" width="9.85546875" style="161" bestFit="1" customWidth="1"/>
    <col min="11524" max="11768" width="9.140625" style="161"/>
    <col min="11769" max="11769" width="24.5703125" style="161" customWidth="1"/>
    <col min="11770" max="11770" width="12.5703125" style="161" customWidth="1"/>
    <col min="11771" max="11771" width="11.28515625" style="161" customWidth="1"/>
    <col min="11772" max="11772" width="9" style="161" customWidth="1"/>
    <col min="11773" max="11773" width="9.85546875" style="161" customWidth="1"/>
    <col min="11774" max="11774" width="9.42578125" style="161" customWidth="1"/>
    <col min="11775" max="11775" width="10" style="161" customWidth="1"/>
    <col min="11776" max="11776" width="9.140625" style="161"/>
    <col min="11777" max="11777" width="10.28515625" style="161" customWidth="1"/>
    <col min="11778" max="11778" width="27.28515625" style="161" customWidth="1"/>
    <col min="11779" max="11779" width="9.85546875" style="161" bestFit="1" customWidth="1"/>
    <col min="11780" max="12024" width="9.140625" style="161"/>
    <col min="12025" max="12025" width="24.5703125" style="161" customWidth="1"/>
    <col min="12026" max="12026" width="12.5703125" style="161" customWidth="1"/>
    <col min="12027" max="12027" width="11.28515625" style="161" customWidth="1"/>
    <col min="12028" max="12028" width="9" style="161" customWidth="1"/>
    <col min="12029" max="12029" width="9.85546875" style="161" customWidth="1"/>
    <col min="12030" max="12030" width="9.42578125" style="161" customWidth="1"/>
    <col min="12031" max="12031" width="10" style="161" customWidth="1"/>
    <col min="12032" max="12032" width="9.140625" style="161"/>
    <col min="12033" max="12033" width="10.28515625" style="161" customWidth="1"/>
    <col min="12034" max="12034" width="27.28515625" style="161" customWidth="1"/>
    <col min="12035" max="12035" width="9.85546875" style="161" bestFit="1" customWidth="1"/>
    <col min="12036" max="12280" width="9.140625" style="161"/>
    <col min="12281" max="12281" width="24.5703125" style="161" customWidth="1"/>
    <col min="12282" max="12282" width="12.5703125" style="161" customWidth="1"/>
    <col min="12283" max="12283" width="11.28515625" style="161" customWidth="1"/>
    <col min="12284" max="12284" width="9" style="161" customWidth="1"/>
    <col min="12285" max="12285" width="9.85546875" style="161" customWidth="1"/>
    <col min="12286" max="12286" width="9.42578125" style="161" customWidth="1"/>
    <col min="12287" max="12287" width="10" style="161" customWidth="1"/>
    <col min="12288" max="12288" width="9.140625" style="161"/>
    <col min="12289" max="12289" width="10.28515625" style="161" customWidth="1"/>
    <col min="12290" max="12290" width="27.28515625" style="161" customWidth="1"/>
    <col min="12291" max="12291" width="9.85546875" style="161" bestFit="1" customWidth="1"/>
    <col min="12292" max="12536" width="9.140625" style="161"/>
    <col min="12537" max="12537" width="24.5703125" style="161" customWidth="1"/>
    <col min="12538" max="12538" width="12.5703125" style="161" customWidth="1"/>
    <col min="12539" max="12539" width="11.28515625" style="161" customWidth="1"/>
    <col min="12540" max="12540" width="9" style="161" customWidth="1"/>
    <col min="12541" max="12541" width="9.85546875" style="161" customWidth="1"/>
    <col min="12542" max="12542" width="9.42578125" style="161" customWidth="1"/>
    <col min="12543" max="12543" width="10" style="161" customWidth="1"/>
    <col min="12544" max="12544" width="9.140625" style="161"/>
    <col min="12545" max="12545" width="10.28515625" style="161" customWidth="1"/>
    <col min="12546" max="12546" width="27.28515625" style="161" customWidth="1"/>
    <col min="12547" max="12547" width="9.85546875" style="161" bestFit="1" customWidth="1"/>
    <col min="12548" max="12792" width="9.140625" style="161"/>
    <col min="12793" max="12793" width="24.5703125" style="161" customWidth="1"/>
    <col min="12794" max="12794" width="12.5703125" style="161" customWidth="1"/>
    <col min="12795" max="12795" width="11.28515625" style="161" customWidth="1"/>
    <col min="12796" max="12796" width="9" style="161" customWidth="1"/>
    <col min="12797" max="12797" width="9.85546875" style="161" customWidth="1"/>
    <col min="12798" max="12798" width="9.42578125" style="161" customWidth="1"/>
    <col min="12799" max="12799" width="10" style="161" customWidth="1"/>
    <col min="12800" max="12800" width="9.140625" style="161"/>
    <col min="12801" max="12801" width="10.28515625" style="161" customWidth="1"/>
    <col min="12802" max="12802" width="27.28515625" style="161" customWidth="1"/>
    <col min="12803" max="12803" width="9.85546875" style="161" bestFit="1" customWidth="1"/>
    <col min="12804" max="13048" width="9.140625" style="161"/>
    <col min="13049" max="13049" width="24.5703125" style="161" customWidth="1"/>
    <col min="13050" max="13050" width="12.5703125" style="161" customWidth="1"/>
    <col min="13051" max="13051" width="11.28515625" style="161" customWidth="1"/>
    <col min="13052" max="13052" width="9" style="161" customWidth="1"/>
    <col min="13053" max="13053" width="9.85546875" style="161" customWidth="1"/>
    <col min="13054" max="13054" width="9.42578125" style="161" customWidth="1"/>
    <col min="13055" max="13055" width="10" style="161" customWidth="1"/>
    <col min="13056" max="13056" width="9.140625" style="161"/>
    <col min="13057" max="13057" width="10.28515625" style="161" customWidth="1"/>
    <col min="13058" max="13058" width="27.28515625" style="161" customWidth="1"/>
    <col min="13059" max="13059" width="9.85546875" style="161" bestFit="1" customWidth="1"/>
    <col min="13060" max="13304" width="9.140625" style="161"/>
    <col min="13305" max="13305" width="24.5703125" style="161" customWidth="1"/>
    <col min="13306" max="13306" width="12.5703125" style="161" customWidth="1"/>
    <col min="13307" max="13307" width="11.28515625" style="161" customWidth="1"/>
    <col min="13308" max="13308" width="9" style="161" customWidth="1"/>
    <col min="13309" max="13309" width="9.85546875" style="161" customWidth="1"/>
    <col min="13310" max="13310" width="9.42578125" style="161" customWidth="1"/>
    <col min="13311" max="13311" width="10" style="161" customWidth="1"/>
    <col min="13312" max="13312" width="9.140625" style="161"/>
    <col min="13313" max="13313" width="10.28515625" style="161" customWidth="1"/>
    <col min="13314" max="13314" width="27.28515625" style="161" customWidth="1"/>
    <col min="13315" max="13315" width="9.85546875" style="161" bestFit="1" customWidth="1"/>
    <col min="13316" max="13560" width="9.140625" style="161"/>
    <col min="13561" max="13561" width="24.5703125" style="161" customWidth="1"/>
    <col min="13562" max="13562" width="12.5703125" style="161" customWidth="1"/>
    <col min="13563" max="13563" width="11.28515625" style="161" customWidth="1"/>
    <col min="13564" max="13564" width="9" style="161" customWidth="1"/>
    <col min="13565" max="13565" width="9.85546875" style="161" customWidth="1"/>
    <col min="13566" max="13566" width="9.42578125" style="161" customWidth="1"/>
    <col min="13567" max="13567" width="10" style="161" customWidth="1"/>
    <col min="13568" max="13568" width="9.140625" style="161"/>
    <col min="13569" max="13569" width="10.28515625" style="161" customWidth="1"/>
    <col min="13570" max="13570" width="27.28515625" style="161" customWidth="1"/>
    <col min="13571" max="13571" width="9.85546875" style="161" bestFit="1" customWidth="1"/>
    <col min="13572" max="13816" width="9.140625" style="161"/>
    <col min="13817" max="13817" width="24.5703125" style="161" customWidth="1"/>
    <col min="13818" max="13818" width="12.5703125" style="161" customWidth="1"/>
    <col min="13819" max="13819" width="11.28515625" style="161" customWidth="1"/>
    <col min="13820" max="13820" width="9" style="161" customWidth="1"/>
    <col min="13821" max="13821" width="9.85546875" style="161" customWidth="1"/>
    <col min="13822" max="13822" width="9.42578125" style="161" customWidth="1"/>
    <col min="13823" max="13823" width="10" style="161" customWidth="1"/>
    <col min="13824" max="13824" width="9.140625" style="161"/>
    <col min="13825" max="13825" width="10.28515625" style="161" customWidth="1"/>
    <col min="13826" max="13826" width="27.28515625" style="161" customWidth="1"/>
    <col min="13827" max="13827" width="9.85546875" style="161" bestFit="1" customWidth="1"/>
    <col min="13828" max="14072" width="9.140625" style="161"/>
    <col min="14073" max="14073" width="24.5703125" style="161" customWidth="1"/>
    <col min="14074" max="14074" width="12.5703125" style="161" customWidth="1"/>
    <col min="14075" max="14075" width="11.28515625" style="161" customWidth="1"/>
    <col min="14076" max="14076" width="9" style="161" customWidth="1"/>
    <col min="14077" max="14077" width="9.85546875" style="161" customWidth="1"/>
    <col min="14078" max="14078" width="9.42578125" style="161" customWidth="1"/>
    <col min="14079" max="14079" width="10" style="161" customWidth="1"/>
    <col min="14080" max="14080" width="9.140625" style="161"/>
    <col min="14081" max="14081" width="10.28515625" style="161" customWidth="1"/>
    <col min="14082" max="14082" width="27.28515625" style="161" customWidth="1"/>
    <col min="14083" max="14083" width="9.85546875" style="161" bestFit="1" customWidth="1"/>
    <col min="14084" max="14328" width="9.140625" style="161"/>
    <col min="14329" max="14329" width="24.5703125" style="161" customWidth="1"/>
    <col min="14330" max="14330" width="12.5703125" style="161" customWidth="1"/>
    <col min="14331" max="14331" width="11.28515625" style="161" customWidth="1"/>
    <col min="14332" max="14332" width="9" style="161" customWidth="1"/>
    <col min="14333" max="14333" width="9.85546875" style="161" customWidth="1"/>
    <col min="14334" max="14334" width="9.42578125" style="161" customWidth="1"/>
    <col min="14335" max="14335" width="10" style="161" customWidth="1"/>
    <col min="14336" max="14336" width="9.140625" style="161"/>
    <col min="14337" max="14337" width="10.28515625" style="161" customWidth="1"/>
    <col min="14338" max="14338" width="27.28515625" style="161" customWidth="1"/>
    <col min="14339" max="14339" width="9.85546875" style="161" bestFit="1" customWidth="1"/>
    <col min="14340" max="14584" width="9.140625" style="161"/>
    <col min="14585" max="14585" width="24.5703125" style="161" customWidth="1"/>
    <col min="14586" max="14586" width="12.5703125" style="161" customWidth="1"/>
    <col min="14587" max="14587" width="11.28515625" style="161" customWidth="1"/>
    <col min="14588" max="14588" width="9" style="161" customWidth="1"/>
    <col min="14589" max="14589" width="9.85546875" style="161" customWidth="1"/>
    <col min="14590" max="14590" width="9.42578125" style="161" customWidth="1"/>
    <col min="14591" max="14591" width="10" style="161" customWidth="1"/>
    <col min="14592" max="14592" width="9.140625" style="161"/>
    <col min="14593" max="14593" width="10.28515625" style="161" customWidth="1"/>
    <col min="14594" max="14594" width="27.28515625" style="161" customWidth="1"/>
    <col min="14595" max="14595" width="9.85546875" style="161" bestFit="1" customWidth="1"/>
    <col min="14596" max="14840" width="9.140625" style="161"/>
    <col min="14841" max="14841" width="24.5703125" style="161" customWidth="1"/>
    <col min="14842" max="14842" width="12.5703125" style="161" customWidth="1"/>
    <col min="14843" max="14843" width="11.28515625" style="161" customWidth="1"/>
    <col min="14844" max="14844" width="9" style="161" customWidth="1"/>
    <col min="14845" max="14845" width="9.85546875" style="161" customWidth="1"/>
    <col min="14846" max="14846" width="9.42578125" style="161" customWidth="1"/>
    <col min="14847" max="14847" width="10" style="161" customWidth="1"/>
    <col min="14848" max="14848" width="9.140625" style="161"/>
    <col min="14849" max="14849" width="10.28515625" style="161" customWidth="1"/>
    <col min="14850" max="14850" width="27.28515625" style="161" customWidth="1"/>
    <col min="14851" max="14851" width="9.85546875" style="161" bestFit="1" customWidth="1"/>
    <col min="14852" max="15096" width="9.140625" style="161"/>
    <col min="15097" max="15097" width="24.5703125" style="161" customWidth="1"/>
    <col min="15098" max="15098" width="12.5703125" style="161" customWidth="1"/>
    <col min="15099" max="15099" width="11.28515625" style="161" customWidth="1"/>
    <col min="15100" max="15100" width="9" style="161" customWidth="1"/>
    <col min="15101" max="15101" width="9.85546875" style="161" customWidth="1"/>
    <col min="15102" max="15102" width="9.42578125" style="161" customWidth="1"/>
    <col min="15103" max="15103" width="10" style="161" customWidth="1"/>
    <col min="15104" max="15104" width="9.140625" style="161"/>
    <col min="15105" max="15105" width="10.28515625" style="161" customWidth="1"/>
    <col min="15106" max="15106" width="27.28515625" style="161" customWidth="1"/>
    <col min="15107" max="15107" width="9.85546875" style="161" bestFit="1" customWidth="1"/>
    <col min="15108" max="15352" width="9.140625" style="161"/>
    <col min="15353" max="15353" width="24.5703125" style="161" customWidth="1"/>
    <col min="15354" max="15354" width="12.5703125" style="161" customWidth="1"/>
    <col min="15355" max="15355" width="11.28515625" style="161" customWidth="1"/>
    <col min="15356" max="15356" width="9" style="161" customWidth="1"/>
    <col min="15357" max="15357" width="9.85546875" style="161" customWidth="1"/>
    <col min="15358" max="15358" width="9.42578125" style="161" customWidth="1"/>
    <col min="15359" max="15359" width="10" style="161" customWidth="1"/>
    <col min="15360" max="15360" width="9.140625" style="161"/>
    <col min="15361" max="15361" width="10.28515625" style="161" customWidth="1"/>
    <col min="15362" max="15362" width="27.28515625" style="161" customWidth="1"/>
    <col min="15363" max="15363" width="9.85546875" style="161" bestFit="1" customWidth="1"/>
    <col min="15364" max="15608" width="9.140625" style="161"/>
    <col min="15609" max="15609" width="24.5703125" style="161" customWidth="1"/>
    <col min="15610" max="15610" width="12.5703125" style="161" customWidth="1"/>
    <col min="15611" max="15611" width="11.28515625" style="161" customWidth="1"/>
    <col min="15612" max="15612" width="9" style="161" customWidth="1"/>
    <col min="15613" max="15613" width="9.85546875" style="161" customWidth="1"/>
    <col min="15614" max="15614" width="9.42578125" style="161" customWidth="1"/>
    <col min="15615" max="15615" width="10" style="161" customWidth="1"/>
    <col min="15616" max="15616" width="9.140625" style="161"/>
    <col min="15617" max="15617" width="10.28515625" style="161" customWidth="1"/>
    <col min="15618" max="15618" width="27.28515625" style="161" customWidth="1"/>
    <col min="15619" max="15619" width="9.85546875" style="161" bestFit="1" customWidth="1"/>
    <col min="15620" max="15864" width="9.140625" style="161"/>
    <col min="15865" max="15865" width="24.5703125" style="161" customWidth="1"/>
    <col min="15866" max="15866" width="12.5703125" style="161" customWidth="1"/>
    <col min="15867" max="15867" width="11.28515625" style="161" customWidth="1"/>
    <col min="15868" max="15868" width="9" style="161" customWidth="1"/>
    <col min="15869" max="15869" width="9.85546875" style="161" customWidth="1"/>
    <col min="15870" max="15870" width="9.42578125" style="161" customWidth="1"/>
    <col min="15871" max="15871" width="10" style="161" customWidth="1"/>
    <col min="15872" max="15872" width="9.140625" style="161"/>
    <col min="15873" max="15873" width="10.28515625" style="161" customWidth="1"/>
    <col min="15874" max="15874" width="27.28515625" style="161" customWidth="1"/>
    <col min="15875" max="15875" width="9.85546875" style="161" bestFit="1" customWidth="1"/>
    <col min="15876" max="16120" width="9.140625" style="161"/>
    <col min="16121" max="16121" width="24.5703125" style="161" customWidth="1"/>
    <col min="16122" max="16122" width="12.5703125" style="161" customWidth="1"/>
    <col min="16123" max="16123" width="11.28515625" style="161" customWidth="1"/>
    <col min="16124" max="16124" width="9" style="161" customWidth="1"/>
    <col min="16125" max="16125" width="9.85546875" style="161" customWidth="1"/>
    <col min="16126" max="16126" width="9.42578125" style="161" customWidth="1"/>
    <col min="16127" max="16127" width="10" style="161" customWidth="1"/>
    <col min="16128" max="16128" width="9.140625" style="161"/>
    <col min="16129" max="16129" width="10.28515625" style="161" customWidth="1"/>
    <col min="16130" max="16130" width="27.28515625" style="161" customWidth="1"/>
    <col min="16131" max="16131" width="9.85546875" style="161" bestFit="1" customWidth="1"/>
    <col min="16132" max="16384" width="9.140625" style="161"/>
  </cols>
  <sheetData>
    <row r="1" spans="1:8" s="151" customFormat="1" ht="25.5" customHeight="1">
      <c r="A1" s="11">
        <v>28104</v>
      </c>
      <c r="B1" s="6" t="s">
        <v>452</v>
      </c>
    </row>
    <row r="2" spans="1:8" s="151" customFormat="1" ht="27.75" customHeight="1">
      <c r="A2" s="8">
        <v>1137</v>
      </c>
      <c r="B2" s="152" t="s">
        <v>453</v>
      </c>
    </row>
    <row r="3" spans="1:8" s="155" customFormat="1" ht="18" customHeight="1">
      <c r="A3" s="153">
        <v>591</v>
      </c>
      <c r="B3" s="154" t="s">
        <v>454</v>
      </c>
      <c r="C3" s="385" t="s">
        <v>455</v>
      </c>
    </row>
    <row r="4" spans="1:8" s="155" customFormat="1" ht="18" customHeight="1">
      <c r="A4" s="153">
        <v>102</v>
      </c>
      <c r="B4" s="154" t="s">
        <v>456</v>
      </c>
      <c r="C4" s="386"/>
    </row>
    <row r="5" spans="1:8" s="155" customFormat="1" ht="27.75" customHeight="1">
      <c r="A5" s="153">
        <v>115</v>
      </c>
      <c r="B5" s="154" t="s">
        <v>457</v>
      </c>
      <c r="C5" s="155" t="s">
        <v>458</v>
      </c>
    </row>
    <row r="6" spans="1:8" s="155" customFormat="1" ht="18.75" customHeight="1">
      <c r="A6" s="153">
        <v>44</v>
      </c>
      <c r="B6" s="154" t="s">
        <v>459</v>
      </c>
      <c r="C6" s="155" t="s">
        <v>460</v>
      </c>
      <c r="H6" s="156">
        <f>(A1-A17)*4747.14</f>
        <v>131837572.08000001</v>
      </c>
    </row>
    <row r="7" spans="1:8" s="155" customFormat="1" ht="18.75" customHeight="1">
      <c r="A7" s="153">
        <v>66</v>
      </c>
      <c r="B7" s="154" t="s">
        <v>461</v>
      </c>
      <c r="C7" s="387" t="s">
        <v>462</v>
      </c>
    </row>
    <row r="8" spans="1:8" s="155" customFormat="1" ht="37.5" customHeight="1">
      <c r="A8" s="153">
        <v>23</v>
      </c>
      <c r="B8" s="154" t="s">
        <v>463</v>
      </c>
      <c r="C8" s="386"/>
      <c r="H8" s="155">
        <f>(28104-A42-A43-A44)*4747.14</f>
        <v>131642939.34</v>
      </c>
    </row>
    <row r="9" spans="1:8" s="155" customFormat="1" ht="18" customHeight="1">
      <c r="A9" s="153">
        <v>13</v>
      </c>
      <c r="B9" s="154" t="s">
        <v>464</v>
      </c>
      <c r="C9" s="387" t="s">
        <v>465</v>
      </c>
      <c r="H9" s="155">
        <f>27923*4747.14</f>
        <v>132554390.22000001</v>
      </c>
    </row>
    <row r="10" spans="1:8" s="155" customFormat="1" ht="18" customHeight="1">
      <c r="A10" s="153">
        <v>20</v>
      </c>
      <c r="B10" s="154" t="s">
        <v>466</v>
      </c>
      <c r="C10" s="386"/>
    </row>
    <row r="11" spans="1:8" s="155" customFormat="1" ht="39.75" customHeight="1">
      <c r="A11" s="157">
        <v>163</v>
      </c>
      <c r="B11" s="158" t="s">
        <v>467</v>
      </c>
      <c r="C11" s="155" t="s">
        <v>458</v>
      </c>
      <c r="H11" s="156">
        <f>(A1+A45)*4747.14</f>
        <v>134325073.44</v>
      </c>
    </row>
    <row r="12" spans="1:8" ht="29.25" customHeight="1">
      <c r="A12" s="8">
        <v>672</v>
      </c>
      <c r="B12" s="159" t="s">
        <v>468</v>
      </c>
      <c r="C12" s="160"/>
    </row>
    <row r="13" spans="1:8" s="163" customFormat="1" ht="29.25" customHeight="1">
      <c r="A13" s="153">
        <v>198</v>
      </c>
      <c r="B13" s="162" t="s">
        <v>469</v>
      </c>
      <c r="C13" s="388" t="s">
        <v>470</v>
      </c>
    </row>
    <row r="14" spans="1:8" s="163" customFormat="1" ht="29.25" customHeight="1">
      <c r="A14" s="153">
        <v>56</v>
      </c>
      <c r="B14" s="162" t="s">
        <v>471</v>
      </c>
      <c r="C14" s="388"/>
    </row>
    <row r="15" spans="1:8" s="163" customFormat="1" ht="29.25" customHeight="1">
      <c r="A15" s="153">
        <v>53</v>
      </c>
      <c r="B15" s="162" t="s">
        <v>472</v>
      </c>
      <c r="C15" s="388"/>
    </row>
    <row r="16" spans="1:8" s="163" customFormat="1" ht="29.25" customHeight="1">
      <c r="A16" s="153">
        <v>33</v>
      </c>
      <c r="B16" s="162" t="s">
        <v>473</v>
      </c>
      <c r="C16" s="388"/>
    </row>
    <row r="17" spans="1:3" ht="29.25" customHeight="1">
      <c r="A17" s="11">
        <v>332</v>
      </c>
      <c r="B17" s="164" t="s">
        <v>474</v>
      </c>
      <c r="C17" s="160" t="s">
        <v>475</v>
      </c>
    </row>
    <row r="18" spans="1:3" s="163" customFormat="1" ht="29.25" customHeight="1">
      <c r="A18" s="165">
        <v>15334</v>
      </c>
      <c r="B18" s="166" t="s">
        <v>476</v>
      </c>
      <c r="C18" s="167" t="s">
        <v>470</v>
      </c>
    </row>
    <row r="19" spans="1:3" ht="29.25" customHeight="1">
      <c r="A19" s="11">
        <v>7785</v>
      </c>
      <c r="B19" s="13" t="s">
        <v>477</v>
      </c>
      <c r="C19" s="168"/>
    </row>
    <row r="20" spans="1:3" ht="29.25" customHeight="1">
      <c r="A20" s="8">
        <v>744</v>
      </c>
      <c r="B20" s="169" t="s">
        <v>478</v>
      </c>
      <c r="C20" s="170"/>
    </row>
    <row r="21" spans="1:3" s="163" customFormat="1" ht="29.25" customHeight="1">
      <c r="A21" s="153">
        <v>214</v>
      </c>
      <c r="B21" s="171" t="s">
        <v>479</v>
      </c>
      <c r="C21" s="172" t="s">
        <v>480</v>
      </c>
    </row>
    <row r="22" spans="1:3" s="163" customFormat="1" ht="29.25" customHeight="1">
      <c r="A22" s="153">
        <v>383</v>
      </c>
      <c r="B22" s="171" t="s">
        <v>481</v>
      </c>
      <c r="C22" s="173" t="s">
        <v>482</v>
      </c>
    </row>
    <row r="23" spans="1:3" s="163" customFormat="1" ht="29.25" customHeight="1">
      <c r="A23" s="153">
        <v>147</v>
      </c>
      <c r="B23" s="171" t="s">
        <v>483</v>
      </c>
      <c r="C23" s="172" t="s">
        <v>484</v>
      </c>
    </row>
    <row r="24" spans="1:3" s="163" customFormat="1" ht="29.25" customHeight="1">
      <c r="A24" s="165">
        <v>5242</v>
      </c>
      <c r="B24" s="174" t="s">
        <v>485</v>
      </c>
      <c r="C24" s="172" t="s">
        <v>486</v>
      </c>
    </row>
    <row r="25" spans="1:3" ht="29.25" customHeight="1">
      <c r="A25" s="8">
        <v>438</v>
      </c>
      <c r="B25" s="169" t="s">
        <v>487</v>
      </c>
      <c r="C25" s="170"/>
    </row>
    <row r="26" spans="1:3" s="163" customFormat="1" ht="29.25" customHeight="1">
      <c r="A26" s="157">
        <v>245</v>
      </c>
      <c r="B26" s="175" t="s">
        <v>488</v>
      </c>
      <c r="C26" s="172" t="s">
        <v>489</v>
      </c>
    </row>
    <row r="27" spans="1:3" s="163" customFormat="1" ht="29.25" customHeight="1">
      <c r="A27" s="153">
        <v>88</v>
      </c>
      <c r="B27" s="171" t="s">
        <v>490</v>
      </c>
      <c r="C27" s="384" t="s">
        <v>491</v>
      </c>
    </row>
    <row r="28" spans="1:3" s="163" customFormat="1" ht="29.25" customHeight="1">
      <c r="A28" s="153">
        <v>19</v>
      </c>
      <c r="B28" s="171" t="s">
        <v>492</v>
      </c>
      <c r="C28" s="384"/>
    </row>
    <row r="29" spans="1:3" s="163" customFormat="1" ht="29.25" customHeight="1">
      <c r="A29" s="153">
        <v>86</v>
      </c>
      <c r="B29" s="171" t="s">
        <v>493</v>
      </c>
      <c r="C29" s="384"/>
    </row>
    <row r="30" spans="1:3" s="163" customFormat="1" ht="29.25" customHeight="1">
      <c r="A30" s="165">
        <v>976</v>
      </c>
      <c r="B30" s="174" t="s">
        <v>494</v>
      </c>
      <c r="C30" s="172" t="s">
        <v>495</v>
      </c>
    </row>
    <row r="31" spans="1:3" ht="29.25" customHeight="1">
      <c r="A31" s="11">
        <v>169</v>
      </c>
      <c r="B31" s="176" t="s">
        <v>496</v>
      </c>
      <c r="C31" s="170"/>
    </row>
    <row r="32" spans="1:3" ht="29.25" customHeight="1">
      <c r="A32" s="11">
        <v>796</v>
      </c>
      <c r="B32" s="176" t="s">
        <v>497</v>
      </c>
      <c r="C32" s="170"/>
    </row>
    <row r="33" spans="1:3" ht="29.25" customHeight="1">
      <c r="A33" s="11">
        <v>11</v>
      </c>
      <c r="B33" s="176" t="s">
        <v>441</v>
      </c>
      <c r="C33" s="170"/>
    </row>
    <row r="34" spans="1:3" s="163" customFormat="1" ht="29.25" customHeight="1">
      <c r="A34" s="153">
        <v>385</v>
      </c>
      <c r="B34" s="174" t="s">
        <v>498</v>
      </c>
      <c r="C34" s="172" t="s">
        <v>495</v>
      </c>
    </row>
    <row r="35" spans="1:3" ht="29.25" customHeight="1">
      <c r="A35" s="11">
        <v>155</v>
      </c>
      <c r="B35" s="176" t="s">
        <v>499</v>
      </c>
      <c r="C35" s="170"/>
    </row>
    <row r="36" spans="1:3" ht="29.25" customHeight="1">
      <c r="A36" s="11">
        <v>38</v>
      </c>
      <c r="B36" s="176" t="s">
        <v>500</v>
      </c>
      <c r="C36" s="170"/>
    </row>
    <row r="37" spans="1:3" ht="29.25" customHeight="1">
      <c r="A37" s="8">
        <v>2803</v>
      </c>
      <c r="B37" s="177" t="s">
        <v>226</v>
      </c>
      <c r="C37" s="170"/>
    </row>
    <row r="38" spans="1:3" s="163" customFormat="1" ht="29.25" customHeight="1">
      <c r="A38" s="153">
        <v>1132</v>
      </c>
      <c r="B38" s="178" t="s">
        <v>501</v>
      </c>
      <c r="C38" s="172" t="s">
        <v>502</v>
      </c>
    </row>
    <row r="39" spans="1:3" s="163" customFormat="1" ht="29.25" customHeight="1">
      <c r="A39" s="157">
        <v>1330</v>
      </c>
      <c r="B39" s="179" t="s">
        <v>226</v>
      </c>
      <c r="C39" s="172" t="s">
        <v>503</v>
      </c>
    </row>
    <row r="40" spans="1:3" s="163" customFormat="1" ht="29.25" customHeight="1">
      <c r="A40" s="180">
        <v>35</v>
      </c>
      <c r="B40" s="154" t="s">
        <v>504</v>
      </c>
      <c r="C40" s="172" t="s">
        <v>505</v>
      </c>
    </row>
    <row r="41" spans="1:3" s="163" customFormat="1" ht="29.25" customHeight="1">
      <c r="A41" s="181">
        <v>306</v>
      </c>
      <c r="B41" s="154" t="s">
        <v>30</v>
      </c>
      <c r="C41" s="172" t="s">
        <v>506</v>
      </c>
    </row>
    <row r="42" spans="1:3" s="163" customFormat="1" ht="51.75" customHeight="1">
      <c r="A42" s="182">
        <v>319</v>
      </c>
      <c r="B42" s="183" t="s">
        <v>507</v>
      </c>
      <c r="C42" s="384" t="s">
        <v>508</v>
      </c>
    </row>
    <row r="43" spans="1:3" s="163" customFormat="1" ht="53.25" customHeight="1">
      <c r="A43" s="182">
        <v>45</v>
      </c>
      <c r="B43" s="183" t="s">
        <v>509</v>
      </c>
      <c r="C43" s="384"/>
    </row>
    <row r="44" spans="1:3" s="163" customFormat="1" ht="48" customHeight="1">
      <c r="A44" s="182">
        <v>9</v>
      </c>
      <c r="B44" s="183" t="s">
        <v>510</v>
      </c>
      <c r="C44" s="384"/>
    </row>
    <row r="45" spans="1:3" s="163" customFormat="1" ht="29.25" customHeight="1">
      <c r="A45" s="184">
        <v>192</v>
      </c>
      <c r="B45" s="185" t="s">
        <v>511</v>
      </c>
      <c r="C45" s="172" t="s">
        <v>512</v>
      </c>
    </row>
  </sheetData>
  <mergeCells count="6">
    <mergeCell ref="C42:C44"/>
    <mergeCell ref="C3:C4"/>
    <mergeCell ref="C7:C8"/>
    <mergeCell ref="C9:C10"/>
    <mergeCell ref="C13:C16"/>
    <mergeCell ref="C27:C29"/>
  </mergeCells>
  <pageMargins left="0.78740157480314965" right="0.59055118110236227" top="0.59055118110236227" bottom="0.59055118110236227" header="0" footer="0.19685039370078741"/>
  <pageSetup paperSize="9" orientation="landscape" horizontalDpi="300" verticalDpi="300" r:id="rId1"/>
  <headerFooter alignWithMargins="0">
    <oddFooter>&amp;R40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FO243"/>
  <sheetViews>
    <sheetView view="pageBreakPreview" zoomScale="85" zoomScaleNormal="50" zoomScaleSheetLayoutView="85" workbookViewId="0">
      <pane xSplit="2" ySplit="2" topLeftCell="C3" activePane="bottomRight" state="frozen"/>
      <selection activeCell="BV14" sqref="BV14"/>
      <selection pane="topRight" activeCell="BV14" sqref="BV14"/>
      <selection pane="bottomLeft" activeCell="BV14" sqref="BV14"/>
      <selection pane="bottomRight" activeCell="Q14" sqref="Q14"/>
    </sheetView>
  </sheetViews>
  <sheetFormatPr defaultColWidth="9.140625" defaultRowHeight="11.25"/>
  <cols>
    <col min="1" max="1" width="9.5703125" style="360" customWidth="1"/>
    <col min="2" max="2" width="31.28515625" style="271" customWidth="1"/>
    <col min="3" max="11" width="11.42578125" style="363" customWidth="1"/>
    <col min="12" max="12" width="11.42578125" style="364" customWidth="1"/>
    <col min="13" max="24" width="11.42578125" style="363" customWidth="1"/>
    <col min="25" max="25" width="11.42578125" style="364" customWidth="1"/>
    <col min="26" max="27" width="11.42578125" style="365" customWidth="1"/>
    <col min="28" max="28" width="11.42578125" style="364" customWidth="1"/>
    <col min="29" max="35" width="11.42578125" style="363" customWidth="1"/>
    <col min="36" max="36" width="11.42578125" style="364" customWidth="1"/>
    <col min="37" max="37" width="11.42578125" style="366" customWidth="1"/>
    <col min="38" max="38" width="36.5703125" style="227" customWidth="1"/>
    <col min="39" max="39" width="25.7109375" style="227" customWidth="1"/>
    <col min="40" max="171" width="9.140625" style="227"/>
    <col min="172" max="16384" width="9.140625" style="228"/>
  </cols>
  <sheetData>
    <row r="1" spans="1:171" s="321" customFormat="1" ht="25.5" customHeight="1">
      <c r="A1" s="381"/>
      <c r="B1" s="381"/>
      <c r="C1" s="225" t="s">
        <v>72</v>
      </c>
      <c r="D1" s="314" t="s">
        <v>73</v>
      </c>
      <c r="E1" s="314" t="s">
        <v>74</v>
      </c>
      <c r="F1" s="314" t="s">
        <v>75</v>
      </c>
      <c r="G1" s="315" t="s">
        <v>14</v>
      </c>
      <c r="H1" s="225" t="s">
        <v>76</v>
      </c>
      <c r="I1" s="314" t="s">
        <v>16</v>
      </c>
      <c r="J1" s="314" t="s">
        <v>77</v>
      </c>
      <c r="K1" s="316" t="s">
        <v>78</v>
      </c>
      <c r="L1" s="225" t="s">
        <v>79</v>
      </c>
      <c r="M1" s="317" t="s">
        <v>80</v>
      </c>
      <c r="N1" s="314" t="s">
        <v>81</v>
      </c>
      <c r="O1" s="314" t="s">
        <v>82</v>
      </c>
      <c r="P1" s="314" t="s">
        <v>83</v>
      </c>
      <c r="Q1" s="225" t="s">
        <v>84</v>
      </c>
      <c r="R1" s="314" t="s">
        <v>85</v>
      </c>
      <c r="S1" s="314" t="s">
        <v>22</v>
      </c>
      <c r="T1" s="314" t="s">
        <v>86</v>
      </c>
      <c r="U1" s="225" t="s">
        <v>87</v>
      </c>
      <c r="V1" s="314" t="s">
        <v>88</v>
      </c>
      <c r="W1" s="314" t="s">
        <v>142</v>
      </c>
      <c r="X1" s="314" t="s">
        <v>89</v>
      </c>
      <c r="Y1" s="225" t="s">
        <v>90</v>
      </c>
      <c r="Z1" s="225" t="s">
        <v>91</v>
      </c>
      <c r="AA1" s="314" t="s">
        <v>92</v>
      </c>
      <c r="AB1" s="318" t="s">
        <v>93</v>
      </c>
      <c r="AC1" s="318" t="s">
        <v>94</v>
      </c>
      <c r="AD1" s="314" t="s">
        <v>95</v>
      </c>
      <c r="AE1" s="225" t="s">
        <v>96</v>
      </c>
      <c r="AF1" s="314" t="s">
        <v>203</v>
      </c>
      <c r="AG1" s="294" t="s">
        <v>97</v>
      </c>
      <c r="AH1" s="294" t="s">
        <v>205</v>
      </c>
      <c r="AI1" s="294" t="s">
        <v>98</v>
      </c>
      <c r="AJ1" s="319" t="s">
        <v>206</v>
      </c>
      <c r="AK1" s="382" t="s">
        <v>49</v>
      </c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  <c r="EZ1" s="320"/>
      <c r="FA1" s="320"/>
      <c r="FB1" s="320"/>
      <c r="FC1" s="320"/>
      <c r="FD1" s="320"/>
      <c r="FE1" s="320"/>
      <c r="FF1" s="320"/>
      <c r="FG1" s="320"/>
      <c r="FH1" s="320"/>
      <c r="FI1" s="320"/>
      <c r="FJ1" s="320"/>
      <c r="FK1" s="320"/>
      <c r="FL1" s="320"/>
      <c r="FM1" s="320"/>
      <c r="FN1" s="320"/>
      <c r="FO1" s="320"/>
    </row>
    <row r="2" spans="1:171" s="321" customFormat="1" ht="251.25" customHeight="1">
      <c r="A2" s="381"/>
      <c r="B2" s="381"/>
      <c r="C2" s="225" t="s">
        <v>11</v>
      </c>
      <c r="D2" s="294" t="s">
        <v>12</v>
      </c>
      <c r="E2" s="294" t="s">
        <v>13</v>
      </c>
      <c r="F2" s="294" t="s">
        <v>99</v>
      </c>
      <c r="G2" s="315" t="s">
        <v>15</v>
      </c>
      <c r="H2" s="225" t="s">
        <v>100</v>
      </c>
      <c r="I2" s="294" t="s">
        <v>140</v>
      </c>
      <c r="J2" s="294" t="s">
        <v>101</v>
      </c>
      <c r="K2" s="315" t="s">
        <v>17</v>
      </c>
      <c r="L2" s="225" t="s">
        <v>102</v>
      </c>
      <c r="M2" s="317" t="s">
        <v>103</v>
      </c>
      <c r="N2" s="294" t="s">
        <v>19</v>
      </c>
      <c r="O2" s="294" t="s">
        <v>20</v>
      </c>
      <c r="P2" s="294" t="s">
        <v>21</v>
      </c>
      <c r="Q2" s="322" t="s">
        <v>104</v>
      </c>
      <c r="R2" s="294" t="s">
        <v>105</v>
      </c>
      <c r="S2" s="294" t="s">
        <v>106</v>
      </c>
      <c r="T2" s="294" t="s">
        <v>107</v>
      </c>
      <c r="U2" s="322" t="s">
        <v>108</v>
      </c>
      <c r="V2" s="294" t="s">
        <v>109</v>
      </c>
      <c r="W2" s="294" t="s">
        <v>143</v>
      </c>
      <c r="X2" s="323" t="s">
        <v>110</v>
      </c>
      <c r="Y2" s="322" t="s">
        <v>111</v>
      </c>
      <c r="Z2" s="322" t="s">
        <v>112</v>
      </c>
      <c r="AA2" s="294" t="s">
        <v>113</v>
      </c>
      <c r="AB2" s="294" t="s">
        <v>24</v>
      </c>
      <c r="AC2" s="294" t="s">
        <v>9</v>
      </c>
      <c r="AD2" s="294" t="s">
        <v>114</v>
      </c>
      <c r="AE2" s="322" t="s">
        <v>115</v>
      </c>
      <c r="AF2" s="294" t="s">
        <v>204</v>
      </c>
      <c r="AG2" s="294" t="s">
        <v>116</v>
      </c>
      <c r="AH2" s="294" t="s">
        <v>141</v>
      </c>
      <c r="AI2" s="294" t="s">
        <v>117</v>
      </c>
      <c r="AJ2" s="322" t="s">
        <v>207</v>
      </c>
      <c r="AK2" s="382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0"/>
      <c r="CZ2" s="320"/>
      <c r="DA2" s="320"/>
      <c r="DB2" s="320"/>
      <c r="DC2" s="320"/>
      <c r="DD2" s="320"/>
      <c r="DE2" s="320"/>
      <c r="DF2" s="320"/>
      <c r="DG2" s="320"/>
      <c r="DH2" s="320"/>
      <c r="DI2" s="320"/>
      <c r="DJ2" s="320"/>
      <c r="DK2" s="320"/>
      <c r="DL2" s="320"/>
      <c r="DM2" s="320"/>
      <c r="DN2" s="320"/>
      <c r="DO2" s="320"/>
      <c r="DP2" s="320"/>
      <c r="DQ2" s="320"/>
      <c r="DR2" s="320"/>
      <c r="DS2" s="320"/>
      <c r="DT2" s="320"/>
      <c r="DU2" s="320"/>
      <c r="DV2" s="320"/>
      <c r="DW2" s="320"/>
      <c r="DX2" s="320"/>
      <c r="DY2" s="320"/>
      <c r="DZ2" s="320"/>
      <c r="EA2" s="320"/>
      <c r="EB2" s="320"/>
      <c r="EC2" s="320"/>
      <c r="ED2" s="320"/>
      <c r="EE2" s="320"/>
      <c r="EF2" s="320"/>
      <c r="EG2" s="320"/>
      <c r="EH2" s="320"/>
      <c r="EI2" s="320"/>
      <c r="EJ2" s="320"/>
      <c r="EK2" s="320"/>
      <c r="EL2" s="320"/>
      <c r="EM2" s="320"/>
      <c r="EN2" s="320"/>
      <c r="EO2" s="320"/>
      <c r="EP2" s="320"/>
      <c r="EQ2" s="320"/>
      <c r="ER2" s="320"/>
      <c r="ES2" s="320"/>
      <c r="ET2" s="320"/>
      <c r="EU2" s="320"/>
      <c r="EV2" s="320"/>
      <c r="EW2" s="320"/>
      <c r="EX2" s="320"/>
      <c r="EY2" s="320"/>
      <c r="EZ2" s="320"/>
      <c r="FA2" s="320"/>
      <c r="FB2" s="320"/>
      <c r="FC2" s="320"/>
      <c r="FD2" s="320"/>
      <c r="FE2" s="320"/>
      <c r="FF2" s="320"/>
      <c r="FG2" s="320"/>
      <c r="FH2" s="320"/>
      <c r="FI2" s="320"/>
      <c r="FJ2" s="320"/>
      <c r="FK2" s="320"/>
      <c r="FL2" s="320"/>
      <c r="FM2" s="320"/>
      <c r="FN2" s="320"/>
      <c r="FO2" s="320"/>
    </row>
    <row r="3" spans="1:171" s="331" customFormat="1" ht="39.950000000000003" customHeight="1">
      <c r="A3" s="324" t="s">
        <v>118</v>
      </c>
      <c r="B3" s="325" t="s">
        <v>26</v>
      </c>
      <c r="C3" s="326">
        <v>222691434.88075754</v>
      </c>
      <c r="D3" s="327">
        <v>120054284.80821589</v>
      </c>
      <c r="E3" s="328">
        <v>18488335.220353968</v>
      </c>
      <c r="F3" s="328">
        <v>83920599.979987681</v>
      </c>
      <c r="G3" s="328">
        <v>7628042.2546628322</v>
      </c>
      <c r="H3" s="328"/>
      <c r="I3" s="328"/>
      <c r="J3" s="328"/>
      <c r="K3" s="328"/>
      <c r="L3" s="328">
        <f>M3+N3+O3+P3</f>
        <v>158066554.58677039</v>
      </c>
      <c r="M3" s="328">
        <f>M4+M5+M6</f>
        <v>95353495.587031335</v>
      </c>
      <c r="N3" s="328">
        <v>52482287.144661337</v>
      </c>
      <c r="O3" s="328"/>
      <c r="P3" s="328">
        <f>9463271.8550777+P6</f>
        <v>10230771.855077701</v>
      </c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9">
        <f>C3+H3+L3+Q3+U3+Y3+Z3+AE3+AI3</f>
        <v>380757989.46752793</v>
      </c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0"/>
      <c r="FF3" s="330"/>
      <c r="FG3" s="330"/>
      <c r="FH3" s="330"/>
      <c r="FI3" s="330"/>
      <c r="FJ3" s="330"/>
      <c r="FK3" s="330"/>
      <c r="FL3" s="330"/>
      <c r="FM3" s="330"/>
      <c r="FN3" s="330"/>
      <c r="FO3" s="330"/>
    </row>
    <row r="4" spans="1:171" s="337" customFormat="1" ht="39.950000000000003" customHeight="1">
      <c r="A4" s="332" t="s">
        <v>27</v>
      </c>
      <c r="B4" s="333" t="s">
        <v>28</v>
      </c>
      <c r="C4" s="334">
        <v>195790116.61324266</v>
      </c>
      <c r="D4" s="334">
        <f>115384254.429124+ОДХ!A46+ОУ!D5</f>
        <v>132910366.429124</v>
      </c>
      <c r="E4" s="334">
        <v>18488335.220353968</v>
      </c>
      <c r="F4" s="334">
        <v>82798601.973281011</v>
      </c>
      <c r="G4" s="334">
        <v>7628042.2546628322</v>
      </c>
      <c r="H4" s="335"/>
      <c r="I4" s="335"/>
      <c r="J4" s="335"/>
      <c r="K4" s="335"/>
      <c r="L4" s="335">
        <f>M4+N4+O4+P4</f>
        <v>31081574.539999999</v>
      </c>
      <c r="M4" s="335">
        <v>520522.54000000004</v>
      </c>
      <c r="N4" s="335">
        <v>30561052</v>
      </c>
      <c r="O4" s="335"/>
      <c r="P4" s="335"/>
      <c r="Q4" s="335"/>
      <c r="R4" s="335"/>
      <c r="S4" s="335"/>
      <c r="T4" s="334"/>
      <c r="U4" s="334"/>
      <c r="V4" s="334"/>
      <c r="W4" s="334"/>
      <c r="X4" s="334"/>
      <c r="Y4" s="336"/>
      <c r="Z4" s="336"/>
      <c r="AA4" s="336"/>
      <c r="AB4" s="336"/>
      <c r="AC4" s="336"/>
      <c r="AD4" s="334"/>
      <c r="AE4" s="334"/>
      <c r="AF4" s="334"/>
      <c r="AG4" s="334"/>
      <c r="AH4" s="334"/>
      <c r="AI4" s="334"/>
      <c r="AJ4" s="334"/>
      <c r="AK4" s="329">
        <f>C4+H4+L4</f>
        <v>226871691.15324265</v>
      </c>
      <c r="AL4" s="330"/>
      <c r="AM4" s="330"/>
      <c r="AN4" s="330"/>
      <c r="AO4" s="330"/>
      <c r="AP4" s="330"/>
      <c r="AQ4" s="330"/>
      <c r="AR4" s="330"/>
      <c r="AS4" s="330"/>
      <c r="AT4" s="330"/>
      <c r="AU4" s="330"/>
      <c r="AV4" s="330"/>
      <c r="AW4" s="330"/>
      <c r="AX4" s="330"/>
      <c r="AY4" s="330"/>
      <c r="AZ4" s="330"/>
      <c r="BA4" s="330"/>
      <c r="BB4" s="330"/>
      <c r="BC4" s="330"/>
      <c r="BD4" s="330"/>
      <c r="BE4" s="330"/>
      <c r="BF4" s="330"/>
      <c r="BG4" s="330"/>
      <c r="BH4" s="330"/>
      <c r="BI4" s="330"/>
      <c r="BJ4" s="330"/>
      <c r="BK4" s="330"/>
      <c r="BL4" s="330"/>
      <c r="BM4" s="330"/>
      <c r="BN4" s="330"/>
      <c r="BO4" s="330"/>
      <c r="BP4" s="330"/>
      <c r="BQ4" s="330"/>
      <c r="BR4" s="330"/>
      <c r="BS4" s="330"/>
      <c r="BT4" s="330"/>
      <c r="BU4" s="330"/>
      <c r="BV4" s="330"/>
      <c r="BW4" s="330"/>
      <c r="BX4" s="330"/>
      <c r="BY4" s="330"/>
      <c r="BZ4" s="330"/>
      <c r="CA4" s="330"/>
      <c r="CB4" s="330"/>
      <c r="CC4" s="330"/>
      <c r="CD4" s="330"/>
      <c r="CE4" s="330"/>
      <c r="CF4" s="330"/>
      <c r="CG4" s="330"/>
      <c r="CH4" s="330"/>
      <c r="CI4" s="330"/>
      <c r="CJ4" s="330"/>
      <c r="CK4" s="330"/>
      <c r="CL4" s="330"/>
      <c r="CM4" s="330"/>
      <c r="CN4" s="330"/>
      <c r="CO4" s="330"/>
      <c r="CP4" s="330"/>
      <c r="CQ4" s="330"/>
      <c r="CR4" s="330"/>
      <c r="CS4" s="330"/>
      <c r="CT4" s="330"/>
      <c r="CU4" s="330"/>
      <c r="CV4" s="330"/>
      <c r="CW4" s="330"/>
      <c r="CX4" s="330"/>
      <c r="CY4" s="330"/>
      <c r="CZ4" s="330"/>
      <c r="DA4" s="330"/>
      <c r="DB4" s="330"/>
      <c r="DC4" s="330"/>
      <c r="DD4" s="330"/>
      <c r="DE4" s="330"/>
      <c r="DF4" s="330"/>
      <c r="DG4" s="330"/>
      <c r="DH4" s="330"/>
      <c r="DI4" s="330"/>
      <c r="DJ4" s="330"/>
      <c r="DK4" s="330"/>
      <c r="DL4" s="330"/>
      <c r="DM4" s="330"/>
      <c r="DN4" s="330"/>
      <c r="DO4" s="330"/>
      <c r="DP4" s="330"/>
      <c r="DQ4" s="330"/>
      <c r="DR4" s="330"/>
      <c r="DS4" s="330"/>
      <c r="DT4" s="330"/>
      <c r="DU4" s="330"/>
      <c r="DV4" s="330"/>
      <c r="DW4" s="330"/>
      <c r="DX4" s="330"/>
      <c r="DY4" s="330"/>
      <c r="DZ4" s="330"/>
      <c r="EA4" s="330"/>
      <c r="EB4" s="330"/>
      <c r="EC4" s="330"/>
      <c r="ED4" s="330"/>
      <c r="EE4" s="330"/>
      <c r="EF4" s="330"/>
      <c r="EG4" s="330"/>
      <c r="EH4" s="330"/>
      <c r="EI4" s="330"/>
      <c r="EJ4" s="330"/>
      <c r="EK4" s="330"/>
      <c r="EL4" s="330"/>
      <c r="EM4" s="330"/>
      <c r="EN4" s="330"/>
      <c r="EO4" s="330"/>
      <c r="EP4" s="330"/>
      <c r="EQ4" s="330"/>
      <c r="ER4" s="330"/>
      <c r="ES4" s="330"/>
      <c r="ET4" s="330"/>
      <c r="EU4" s="330"/>
      <c r="EV4" s="330"/>
      <c r="EW4" s="330"/>
      <c r="EX4" s="330"/>
      <c r="EY4" s="330"/>
      <c r="EZ4" s="330"/>
      <c r="FA4" s="330"/>
      <c r="FB4" s="330"/>
      <c r="FC4" s="330"/>
      <c r="FD4" s="330"/>
      <c r="FE4" s="330"/>
      <c r="FF4" s="330"/>
      <c r="FG4" s="330"/>
      <c r="FH4" s="330"/>
      <c r="FI4" s="330"/>
      <c r="FJ4" s="330"/>
      <c r="FK4" s="330"/>
      <c r="FL4" s="330"/>
      <c r="FM4" s="330"/>
      <c r="FN4" s="330"/>
      <c r="FO4" s="330"/>
    </row>
    <row r="5" spans="1:171" s="337" customFormat="1" ht="39.950000000000003" customHeight="1">
      <c r="A5" s="332" t="s">
        <v>29</v>
      </c>
      <c r="B5" s="333" t="s">
        <v>30</v>
      </c>
      <c r="C5" s="334">
        <v>5708750.1307980949</v>
      </c>
      <c r="D5" s="334">
        <v>4670030.3790914286</v>
      </c>
      <c r="E5" s="334"/>
      <c r="F5" s="334">
        <v>1038719.7517066665</v>
      </c>
      <c r="G5" s="334"/>
      <c r="H5" s="334"/>
      <c r="I5" s="334"/>
      <c r="J5" s="336"/>
      <c r="K5" s="336"/>
      <c r="L5" s="336">
        <f>M5</f>
        <v>369775.07245833339</v>
      </c>
      <c r="M5" s="336">
        <v>369775.07245833339</v>
      </c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29">
        <v>5708750.1307980949</v>
      </c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0"/>
      <c r="DR5" s="330"/>
      <c r="DS5" s="330"/>
      <c r="DT5" s="330"/>
      <c r="DU5" s="330"/>
      <c r="DV5" s="330"/>
      <c r="DW5" s="330"/>
      <c r="DX5" s="330"/>
      <c r="DY5" s="330"/>
      <c r="DZ5" s="330"/>
      <c r="EA5" s="330"/>
      <c r="EB5" s="330"/>
      <c r="EC5" s="330"/>
      <c r="ED5" s="330"/>
      <c r="EE5" s="330"/>
      <c r="EF5" s="330"/>
      <c r="EG5" s="330"/>
      <c r="EH5" s="330"/>
      <c r="EI5" s="330"/>
      <c r="EJ5" s="330"/>
      <c r="EK5" s="330"/>
      <c r="EL5" s="330"/>
      <c r="EM5" s="330"/>
      <c r="EN5" s="330"/>
      <c r="EO5" s="330"/>
      <c r="EP5" s="330"/>
      <c r="EQ5" s="330"/>
      <c r="ER5" s="330"/>
      <c r="ES5" s="330"/>
      <c r="ET5" s="330"/>
      <c r="EU5" s="330"/>
      <c r="EV5" s="330"/>
      <c r="EW5" s="330"/>
      <c r="EX5" s="330"/>
      <c r="EY5" s="330"/>
      <c r="EZ5" s="330"/>
      <c r="FA5" s="330"/>
      <c r="FB5" s="330"/>
      <c r="FC5" s="330"/>
      <c r="FD5" s="330"/>
      <c r="FE5" s="330"/>
      <c r="FF5" s="330"/>
      <c r="FG5" s="330"/>
      <c r="FH5" s="330"/>
      <c r="FI5" s="330"/>
      <c r="FJ5" s="330"/>
      <c r="FK5" s="330"/>
      <c r="FL5" s="330"/>
      <c r="FM5" s="330"/>
      <c r="FN5" s="330"/>
      <c r="FO5" s="330"/>
    </row>
    <row r="6" spans="1:171" s="337" customFormat="1" ht="39.950000000000003" customHeight="1">
      <c r="A6" s="332" t="s">
        <v>119</v>
      </c>
      <c r="B6" s="333" t="s">
        <v>120</v>
      </c>
      <c r="C6" s="334">
        <v>83278.255000000005</v>
      </c>
      <c r="D6" s="334"/>
      <c r="E6" s="334"/>
      <c r="F6" s="334">
        <v>83278.255000000005</v>
      </c>
      <c r="G6" s="334"/>
      <c r="H6" s="334"/>
      <c r="I6" s="334"/>
      <c r="J6" s="334"/>
      <c r="K6" s="334"/>
      <c r="L6" s="334">
        <f>M6+N6+P6</f>
        <v>148094269.11923429</v>
      </c>
      <c r="M6" s="334">
        <f>86210705.974573+ОУ!E6+ОУ!H6+ОУ!E7+ОУ!E8</f>
        <v>94463197.974573001</v>
      </c>
      <c r="N6" s="334">
        <f>52482287.1446613+ОУ!G6+ОУ!G7+ОУ!H8</f>
        <v>52863571.1446613</v>
      </c>
      <c r="O6" s="334"/>
      <c r="P6" s="334">
        <f>ОУ!F6:F8+ОУ!H7</f>
        <v>767500</v>
      </c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29">
        <f>C6+L6</f>
        <v>148177547.37423429</v>
      </c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/>
      <c r="BE6" s="330"/>
      <c r="BF6" s="330"/>
      <c r="BG6" s="330"/>
      <c r="BH6" s="330"/>
      <c r="BI6" s="330"/>
      <c r="BJ6" s="330"/>
      <c r="BK6" s="330"/>
      <c r="BL6" s="330"/>
      <c r="BM6" s="330"/>
      <c r="BN6" s="330"/>
      <c r="BO6" s="330"/>
      <c r="BP6" s="330"/>
      <c r="BQ6" s="330"/>
      <c r="BR6" s="330"/>
      <c r="BS6" s="330"/>
      <c r="BT6" s="330"/>
      <c r="BU6" s="330"/>
      <c r="BV6" s="330"/>
      <c r="BW6" s="330"/>
      <c r="BX6" s="330"/>
      <c r="BY6" s="330"/>
      <c r="BZ6" s="330"/>
      <c r="CA6" s="330"/>
      <c r="CB6" s="330"/>
      <c r="CC6" s="330"/>
      <c r="CD6" s="330"/>
      <c r="CE6" s="330"/>
      <c r="CF6" s="330"/>
      <c r="CG6" s="330"/>
      <c r="CH6" s="330"/>
      <c r="CI6" s="330"/>
      <c r="CJ6" s="330"/>
      <c r="CK6" s="330"/>
      <c r="CL6" s="330"/>
      <c r="CM6" s="330"/>
      <c r="CN6" s="330"/>
      <c r="CO6" s="330"/>
      <c r="CP6" s="330"/>
      <c r="CQ6" s="330"/>
      <c r="CR6" s="330"/>
      <c r="CS6" s="330"/>
      <c r="CT6" s="330"/>
      <c r="CU6" s="330"/>
      <c r="CV6" s="330"/>
      <c r="CW6" s="330"/>
      <c r="CX6" s="330"/>
      <c r="CY6" s="330"/>
      <c r="CZ6" s="330"/>
      <c r="DA6" s="330"/>
      <c r="DB6" s="330"/>
      <c r="DC6" s="330"/>
      <c r="DD6" s="330"/>
      <c r="DE6" s="330"/>
      <c r="DF6" s="330"/>
      <c r="DG6" s="330"/>
      <c r="DH6" s="330"/>
      <c r="DI6" s="330"/>
      <c r="DJ6" s="330"/>
      <c r="DK6" s="330"/>
      <c r="DL6" s="330"/>
      <c r="DM6" s="330"/>
      <c r="DN6" s="330"/>
      <c r="DO6" s="330"/>
      <c r="DP6" s="330"/>
      <c r="DQ6" s="330"/>
      <c r="DR6" s="330"/>
      <c r="DS6" s="330"/>
      <c r="DT6" s="330"/>
      <c r="DU6" s="330"/>
      <c r="DV6" s="330"/>
      <c r="DW6" s="330"/>
      <c r="DX6" s="330"/>
      <c r="DY6" s="330"/>
      <c r="DZ6" s="330"/>
      <c r="EA6" s="330"/>
      <c r="EB6" s="330"/>
      <c r="EC6" s="330"/>
      <c r="ED6" s="330"/>
      <c r="EE6" s="330"/>
      <c r="EF6" s="330"/>
      <c r="EG6" s="330"/>
      <c r="EH6" s="330"/>
      <c r="EI6" s="330"/>
      <c r="EJ6" s="330"/>
      <c r="EK6" s="330"/>
      <c r="EL6" s="330"/>
      <c r="EM6" s="330"/>
      <c r="EN6" s="330"/>
      <c r="EO6" s="330"/>
      <c r="EP6" s="330"/>
      <c r="EQ6" s="330"/>
      <c r="ER6" s="330"/>
      <c r="ES6" s="330"/>
      <c r="ET6" s="330"/>
      <c r="EU6" s="330"/>
      <c r="EV6" s="330"/>
      <c r="EW6" s="330"/>
      <c r="EX6" s="330"/>
      <c r="EY6" s="330"/>
      <c r="EZ6" s="330"/>
      <c r="FA6" s="330"/>
      <c r="FB6" s="330"/>
      <c r="FC6" s="330"/>
      <c r="FD6" s="330"/>
      <c r="FE6" s="330"/>
      <c r="FF6" s="330"/>
      <c r="FG6" s="330"/>
      <c r="FH6" s="330"/>
      <c r="FI6" s="330"/>
      <c r="FJ6" s="330"/>
      <c r="FK6" s="330"/>
      <c r="FL6" s="330"/>
      <c r="FM6" s="330"/>
      <c r="FN6" s="330"/>
      <c r="FO6" s="330"/>
    </row>
    <row r="7" spans="1:171" s="331" customFormat="1" ht="39.950000000000003" customHeight="1">
      <c r="A7" s="324" t="s">
        <v>36</v>
      </c>
      <c r="B7" s="325" t="s">
        <v>122</v>
      </c>
      <c r="C7" s="327">
        <v>6408429.2272767192</v>
      </c>
      <c r="D7" s="327">
        <v>2756543.4053550446</v>
      </c>
      <c r="E7" s="327"/>
      <c r="F7" s="327">
        <f>3651885.82192167</f>
        <v>3651885.8219216699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>
        <f>12924495.7912546-9050094</f>
        <v>3874401.7912546005</v>
      </c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9">
        <f>C7+L7+Y7</f>
        <v>10282831.018531319</v>
      </c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0"/>
      <c r="BL7" s="330"/>
      <c r="BM7" s="330"/>
      <c r="BN7" s="330"/>
      <c r="BO7" s="330"/>
      <c r="BP7" s="330"/>
      <c r="BQ7" s="330"/>
      <c r="BR7" s="330"/>
      <c r="BS7" s="330"/>
      <c r="BT7" s="330"/>
      <c r="BU7" s="330"/>
      <c r="BV7" s="330"/>
      <c r="BW7" s="330"/>
      <c r="BX7" s="330"/>
      <c r="BY7" s="330"/>
      <c r="BZ7" s="330"/>
      <c r="CA7" s="330"/>
      <c r="CB7" s="330"/>
      <c r="CC7" s="330"/>
      <c r="CD7" s="330"/>
      <c r="CE7" s="330"/>
      <c r="CF7" s="330"/>
      <c r="CG7" s="330"/>
      <c r="CH7" s="330"/>
      <c r="CI7" s="330"/>
      <c r="CJ7" s="330"/>
      <c r="CK7" s="330"/>
      <c r="CL7" s="330"/>
      <c r="CM7" s="330"/>
      <c r="CN7" s="330"/>
      <c r="CO7" s="330"/>
      <c r="CP7" s="330"/>
      <c r="CQ7" s="330"/>
      <c r="CR7" s="330"/>
      <c r="CS7" s="330"/>
      <c r="CT7" s="330"/>
      <c r="CU7" s="330"/>
      <c r="CV7" s="330"/>
      <c r="CW7" s="330"/>
      <c r="CX7" s="330"/>
      <c r="CY7" s="330"/>
      <c r="CZ7" s="330"/>
      <c r="DA7" s="330"/>
      <c r="DB7" s="330"/>
      <c r="DC7" s="330"/>
      <c r="DD7" s="330"/>
      <c r="DE7" s="330"/>
      <c r="DF7" s="330"/>
      <c r="DG7" s="330"/>
      <c r="DH7" s="330"/>
      <c r="DI7" s="330"/>
      <c r="DJ7" s="330"/>
      <c r="DK7" s="330"/>
      <c r="DL7" s="330"/>
      <c r="DM7" s="330"/>
      <c r="DN7" s="330"/>
      <c r="DO7" s="330"/>
      <c r="DP7" s="330"/>
      <c r="DQ7" s="330"/>
      <c r="DR7" s="330"/>
      <c r="DS7" s="330"/>
      <c r="DT7" s="330"/>
      <c r="DU7" s="330"/>
      <c r="DV7" s="330"/>
      <c r="DW7" s="330"/>
      <c r="DX7" s="330"/>
      <c r="DY7" s="330"/>
      <c r="DZ7" s="330"/>
      <c r="EA7" s="330"/>
      <c r="EB7" s="330"/>
      <c r="EC7" s="330"/>
      <c r="ED7" s="330"/>
      <c r="EE7" s="330"/>
      <c r="EF7" s="330"/>
      <c r="EG7" s="330"/>
      <c r="EH7" s="330"/>
      <c r="EI7" s="330"/>
      <c r="EJ7" s="330"/>
      <c r="EK7" s="330"/>
      <c r="EL7" s="330"/>
      <c r="EM7" s="330"/>
      <c r="EN7" s="330"/>
      <c r="EO7" s="330"/>
      <c r="EP7" s="330"/>
      <c r="EQ7" s="330"/>
      <c r="ER7" s="330"/>
      <c r="ES7" s="330"/>
      <c r="ET7" s="330"/>
      <c r="EU7" s="330"/>
      <c r="EV7" s="330"/>
      <c r="EW7" s="330"/>
      <c r="EX7" s="330"/>
      <c r="EY7" s="330"/>
      <c r="EZ7" s="330"/>
      <c r="FA7" s="330"/>
      <c r="FB7" s="330"/>
      <c r="FC7" s="330"/>
      <c r="FD7" s="330"/>
      <c r="FE7" s="330"/>
      <c r="FF7" s="330"/>
      <c r="FG7" s="330"/>
      <c r="FH7" s="330"/>
      <c r="FI7" s="330"/>
      <c r="FJ7" s="330"/>
      <c r="FK7" s="330"/>
      <c r="FL7" s="330"/>
      <c r="FM7" s="330"/>
      <c r="FN7" s="330"/>
      <c r="FO7" s="330"/>
    </row>
    <row r="8" spans="1:171" s="331" customFormat="1" ht="39.950000000000003" customHeight="1">
      <c r="A8" s="338" t="s">
        <v>37</v>
      </c>
      <c r="B8" s="333" t="s">
        <v>38</v>
      </c>
      <c r="C8" s="334">
        <v>23945.57972010475</v>
      </c>
      <c r="D8" s="334">
        <v>23945.57972010475</v>
      </c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29">
        <v>23945.57972010475</v>
      </c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330"/>
      <c r="BG8" s="330"/>
      <c r="BH8" s="330"/>
      <c r="BI8" s="330"/>
      <c r="BJ8" s="330"/>
      <c r="BK8" s="330"/>
      <c r="BL8" s="330"/>
      <c r="BM8" s="330"/>
      <c r="BN8" s="330"/>
      <c r="BO8" s="330"/>
      <c r="BP8" s="330"/>
      <c r="BQ8" s="330"/>
      <c r="BR8" s="330"/>
      <c r="BS8" s="330"/>
      <c r="BT8" s="330"/>
      <c r="BU8" s="330"/>
      <c r="BV8" s="330"/>
      <c r="BW8" s="330"/>
      <c r="BX8" s="330"/>
      <c r="BY8" s="330"/>
      <c r="BZ8" s="330"/>
      <c r="CA8" s="330"/>
      <c r="CB8" s="330"/>
      <c r="CC8" s="330"/>
      <c r="CD8" s="330"/>
      <c r="CE8" s="330"/>
      <c r="CF8" s="330"/>
      <c r="CG8" s="330"/>
      <c r="CH8" s="330"/>
      <c r="CI8" s="330"/>
      <c r="CJ8" s="330"/>
      <c r="CK8" s="330"/>
      <c r="CL8" s="330"/>
      <c r="CM8" s="330"/>
      <c r="CN8" s="330"/>
      <c r="CO8" s="330"/>
      <c r="CP8" s="330"/>
      <c r="CQ8" s="330"/>
      <c r="CR8" s="330"/>
      <c r="CS8" s="330"/>
      <c r="CT8" s="330"/>
      <c r="CU8" s="330"/>
      <c r="CV8" s="330"/>
      <c r="CW8" s="330"/>
      <c r="CX8" s="330"/>
      <c r="CY8" s="330"/>
      <c r="CZ8" s="330"/>
      <c r="DA8" s="330"/>
      <c r="DB8" s="330"/>
      <c r="DC8" s="330"/>
      <c r="DD8" s="330"/>
      <c r="DE8" s="330"/>
      <c r="DF8" s="330"/>
      <c r="DG8" s="330"/>
      <c r="DH8" s="330"/>
      <c r="DI8" s="330"/>
      <c r="DJ8" s="330"/>
      <c r="DK8" s="330"/>
      <c r="DL8" s="330"/>
      <c r="DM8" s="330"/>
      <c r="DN8" s="330"/>
      <c r="DO8" s="330"/>
      <c r="DP8" s="330"/>
      <c r="DQ8" s="330"/>
      <c r="DR8" s="330"/>
      <c r="DS8" s="330"/>
      <c r="DT8" s="330"/>
      <c r="DU8" s="330"/>
      <c r="DV8" s="330"/>
      <c r="DW8" s="330"/>
      <c r="DX8" s="330"/>
      <c r="DY8" s="330"/>
      <c r="DZ8" s="330"/>
      <c r="EA8" s="330"/>
      <c r="EB8" s="330"/>
      <c r="EC8" s="330"/>
      <c r="ED8" s="330"/>
      <c r="EE8" s="330"/>
      <c r="EF8" s="330"/>
      <c r="EG8" s="330"/>
      <c r="EH8" s="330"/>
      <c r="EI8" s="330"/>
      <c r="EJ8" s="330"/>
      <c r="EK8" s="330"/>
      <c r="EL8" s="330"/>
      <c r="EM8" s="330"/>
      <c r="EN8" s="330"/>
      <c r="EO8" s="330"/>
      <c r="EP8" s="330"/>
      <c r="EQ8" s="330"/>
      <c r="ER8" s="330"/>
      <c r="ES8" s="330"/>
      <c r="ET8" s="330"/>
      <c r="EU8" s="330"/>
      <c r="EV8" s="330"/>
      <c r="EW8" s="330"/>
      <c r="EX8" s="330"/>
      <c r="EY8" s="330"/>
      <c r="EZ8" s="330"/>
      <c r="FA8" s="330"/>
      <c r="FB8" s="330"/>
      <c r="FC8" s="330"/>
      <c r="FD8" s="330"/>
      <c r="FE8" s="330"/>
      <c r="FF8" s="330"/>
      <c r="FG8" s="330"/>
      <c r="FH8" s="330"/>
      <c r="FI8" s="330"/>
      <c r="FJ8" s="330"/>
      <c r="FK8" s="330"/>
      <c r="FL8" s="330"/>
      <c r="FM8" s="330"/>
      <c r="FN8" s="330"/>
      <c r="FO8" s="330"/>
    </row>
    <row r="9" spans="1:171" s="337" customFormat="1" ht="69.75" customHeight="1">
      <c r="A9" s="338" t="s">
        <v>39</v>
      </c>
      <c r="B9" s="333" t="s">
        <v>123</v>
      </c>
      <c r="C9" s="334">
        <v>3651885.8219216745</v>
      </c>
      <c r="D9" s="334"/>
      <c r="E9" s="334"/>
      <c r="F9" s="334">
        <v>3651885.8219216745</v>
      </c>
      <c r="G9" s="334"/>
      <c r="H9" s="334"/>
      <c r="I9" s="334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>
        <v>12924495.791254604</v>
      </c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29">
        <v>16576381.613176279</v>
      </c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0"/>
      <c r="BM9" s="330"/>
      <c r="BN9" s="330"/>
      <c r="BO9" s="330"/>
      <c r="BP9" s="330"/>
      <c r="BQ9" s="330"/>
      <c r="BR9" s="330"/>
      <c r="BS9" s="330"/>
      <c r="BT9" s="330"/>
      <c r="BU9" s="330"/>
      <c r="BV9" s="330"/>
      <c r="BW9" s="330"/>
      <c r="BX9" s="330"/>
      <c r="BY9" s="330"/>
      <c r="BZ9" s="330"/>
      <c r="CA9" s="330"/>
      <c r="CB9" s="330"/>
      <c r="CC9" s="330"/>
      <c r="CD9" s="330"/>
      <c r="CE9" s="330"/>
      <c r="CF9" s="330"/>
      <c r="CG9" s="330"/>
      <c r="CH9" s="330"/>
      <c r="CI9" s="330"/>
      <c r="CJ9" s="330"/>
      <c r="CK9" s="330"/>
      <c r="CL9" s="330"/>
      <c r="CM9" s="330"/>
      <c r="CN9" s="330"/>
      <c r="CO9" s="330"/>
      <c r="CP9" s="330"/>
      <c r="CQ9" s="330"/>
      <c r="CR9" s="330"/>
      <c r="CS9" s="330"/>
      <c r="CT9" s="330"/>
      <c r="CU9" s="330"/>
      <c r="CV9" s="330"/>
      <c r="CW9" s="330"/>
      <c r="CX9" s="330"/>
      <c r="CY9" s="330"/>
      <c r="CZ9" s="330"/>
      <c r="DA9" s="330"/>
      <c r="DB9" s="330"/>
      <c r="DC9" s="330"/>
      <c r="DD9" s="330"/>
      <c r="DE9" s="330"/>
      <c r="DF9" s="330"/>
      <c r="DG9" s="330"/>
      <c r="DH9" s="330"/>
      <c r="DI9" s="330"/>
      <c r="DJ9" s="330"/>
      <c r="DK9" s="330"/>
      <c r="DL9" s="330"/>
      <c r="DM9" s="330"/>
      <c r="DN9" s="330"/>
      <c r="DO9" s="330"/>
      <c r="DP9" s="330"/>
      <c r="DQ9" s="330"/>
      <c r="DR9" s="330"/>
      <c r="DS9" s="330"/>
      <c r="DT9" s="330"/>
      <c r="DU9" s="330"/>
      <c r="DV9" s="330"/>
      <c r="DW9" s="330"/>
      <c r="DX9" s="330"/>
      <c r="DY9" s="330"/>
      <c r="DZ9" s="330"/>
      <c r="EA9" s="330"/>
      <c r="EB9" s="330"/>
      <c r="EC9" s="330"/>
      <c r="ED9" s="330"/>
      <c r="EE9" s="330"/>
      <c r="EF9" s="330"/>
      <c r="EG9" s="330"/>
      <c r="EH9" s="330"/>
      <c r="EI9" s="330"/>
      <c r="EJ9" s="330"/>
      <c r="EK9" s="330"/>
      <c r="EL9" s="330"/>
      <c r="EM9" s="330"/>
      <c r="EN9" s="330"/>
      <c r="EO9" s="330"/>
      <c r="EP9" s="330"/>
      <c r="EQ9" s="330"/>
      <c r="ER9" s="330"/>
      <c r="ES9" s="330"/>
      <c r="ET9" s="330"/>
      <c r="EU9" s="330"/>
      <c r="EV9" s="330"/>
      <c r="EW9" s="330"/>
      <c r="EX9" s="330"/>
      <c r="EY9" s="330"/>
      <c r="EZ9" s="330"/>
      <c r="FA9" s="330"/>
      <c r="FB9" s="330"/>
      <c r="FC9" s="330"/>
      <c r="FD9" s="330"/>
      <c r="FE9" s="330"/>
      <c r="FF9" s="330"/>
      <c r="FG9" s="330"/>
      <c r="FH9" s="330"/>
      <c r="FI9" s="330"/>
      <c r="FJ9" s="330"/>
      <c r="FK9" s="330"/>
      <c r="FL9" s="330"/>
      <c r="FM9" s="330"/>
      <c r="FN9" s="330"/>
      <c r="FO9" s="330"/>
    </row>
    <row r="10" spans="1:171" s="337" customFormat="1" ht="35.25" customHeight="1">
      <c r="A10" s="324" t="s">
        <v>40</v>
      </c>
      <c r="B10" s="325" t="s">
        <v>145</v>
      </c>
      <c r="C10" s="327"/>
      <c r="D10" s="327"/>
      <c r="E10" s="327"/>
      <c r="F10" s="327"/>
      <c r="G10" s="327"/>
      <c r="H10" s="327">
        <v>10700548.374643501</v>
      </c>
      <c r="I10" s="327">
        <v>594408.38800000004</v>
      </c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9">
        <v>10700548.374643501</v>
      </c>
      <c r="AL10" s="330"/>
      <c r="AM10" s="330"/>
      <c r="AN10" s="330"/>
      <c r="AO10" s="330"/>
      <c r="AP10" s="330"/>
      <c r="AQ10" s="330"/>
      <c r="AR10" s="330"/>
      <c r="AS10" s="330"/>
      <c r="AT10" s="330"/>
      <c r="AU10" s="330"/>
      <c r="AV10" s="330"/>
      <c r="AW10" s="330"/>
      <c r="AX10" s="330"/>
      <c r="AY10" s="330"/>
      <c r="AZ10" s="330"/>
      <c r="BA10" s="330"/>
      <c r="BB10" s="330"/>
      <c r="BC10" s="330"/>
      <c r="BD10" s="330"/>
      <c r="BE10" s="330"/>
      <c r="BF10" s="330"/>
      <c r="BG10" s="330"/>
      <c r="BH10" s="330"/>
      <c r="BI10" s="330"/>
      <c r="BJ10" s="330"/>
      <c r="BK10" s="330"/>
      <c r="BL10" s="330"/>
      <c r="BM10" s="330"/>
      <c r="BN10" s="330"/>
      <c r="BO10" s="330"/>
      <c r="BP10" s="330"/>
      <c r="BQ10" s="330"/>
      <c r="BR10" s="330"/>
      <c r="BS10" s="330"/>
      <c r="BT10" s="330"/>
      <c r="BU10" s="330"/>
      <c r="BV10" s="330"/>
      <c r="BW10" s="330"/>
      <c r="BX10" s="330"/>
      <c r="BY10" s="330"/>
      <c r="BZ10" s="330"/>
      <c r="CA10" s="330"/>
      <c r="CB10" s="330"/>
      <c r="CC10" s="330"/>
      <c r="CD10" s="330"/>
      <c r="CE10" s="330"/>
      <c r="CF10" s="330"/>
      <c r="CG10" s="330"/>
      <c r="CH10" s="330"/>
      <c r="CI10" s="330"/>
      <c r="CJ10" s="330"/>
      <c r="CK10" s="330"/>
      <c r="CL10" s="330"/>
      <c r="CM10" s="330"/>
      <c r="CN10" s="330"/>
      <c r="CO10" s="330"/>
      <c r="CP10" s="330"/>
      <c r="CQ10" s="330"/>
      <c r="CR10" s="330"/>
      <c r="CS10" s="330"/>
      <c r="CT10" s="330"/>
      <c r="CU10" s="330"/>
      <c r="CV10" s="330"/>
      <c r="CW10" s="330"/>
      <c r="CX10" s="330"/>
      <c r="CY10" s="330"/>
      <c r="CZ10" s="330"/>
      <c r="DA10" s="330"/>
      <c r="DB10" s="330"/>
      <c r="DC10" s="330"/>
      <c r="DD10" s="330"/>
      <c r="DE10" s="330"/>
      <c r="DF10" s="330"/>
      <c r="DG10" s="330"/>
      <c r="DH10" s="330"/>
      <c r="DI10" s="330"/>
      <c r="DJ10" s="330"/>
      <c r="DK10" s="330"/>
      <c r="DL10" s="330"/>
      <c r="DM10" s="330"/>
      <c r="DN10" s="330"/>
      <c r="DO10" s="330"/>
      <c r="DP10" s="330"/>
      <c r="DQ10" s="330"/>
      <c r="DR10" s="330"/>
      <c r="DS10" s="330"/>
      <c r="DT10" s="330"/>
      <c r="DU10" s="330"/>
      <c r="DV10" s="330"/>
      <c r="DW10" s="330"/>
      <c r="DX10" s="330"/>
      <c r="DY10" s="330"/>
      <c r="DZ10" s="330"/>
      <c r="EA10" s="330"/>
      <c r="EB10" s="330"/>
      <c r="EC10" s="330"/>
      <c r="ED10" s="330"/>
      <c r="EE10" s="330"/>
      <c r="EF10" s="330"/>
      <c r="EG10" s="330"/>
      <c r="EH10" s="330"/>
      <c r="EI10" s="330"/>
      <c r="EJ10" s="330"/>
      <c r="EK10" s="330"/>
      <c r="EL10" s="330"/>
      <c r="EM10" s="330"/>
      <c r="EN10" s="330"/>
      <c r="EO10" s="330"/>
      <c r="EP10" s="330"/>
      <c r="EQ10" s="330"/>
      <c r="ER10" s="330"/>
      <c r="ES10" s="330"/>
      <c r="ET10" s="330"/>
      <c r="EU10" s="330"/>
      <c r="EV10" s="330"/>
      <c r="EW10" s="330"/>
      <c r="EX10" s="330"/>
      <c r="EY10" s="330"/>
      <c r="EZ10" s="330"/>
      <c r="FA10" s="330"/>
      <c r="FB10" s="330"/>
      <c r="FC10" s="330"/>
      <c r="FD10" s="330"/>
      <c r="FE10" s="330"/>
      <c r="FF10" s="330"/>
      <c r="FG10" s="330"/>
      <c r="FH10" s="330"/>
      <c r="FI10" s="330"/>
      <c r="FJ10" s="330"/>
      <c r="FK10" s="330"/>
      <c r="FL10" s="330"/>
      <c r="FM10" s="330"/>
      <c r="FN10" s="330"/>
      <c r="FO10" s="330"/>
    </row>
    <row r="11" spans="1:171" s="331" customFormat="1" ht="39.950000000000003" customHeight="1">
      <c r="A11" s="324" t="s">
        <v>124</v>
      </c>
      <c r="B11" s="325" t="s">
        <v>41</v>
      </c>
      <c r="C11" s="327">
        <v>1204773.4110000001</v>
      </c>
      <c r="D11" s="327"/>
      <c r="E11" s="327"/>
      <c r="F11" s="327">
        <v>1204773.4110000001</v>
      </c>
      <c r="G11" s="327"/>
      <c r="H11" s="327"/>
      <c r="I11" s="327"/>
      <c r="J11" s="327"/>
      <c r="K11" s="327"/>
      <c r="L11" s="328">
        <f>9024578.12800578+ОУ!H4</f>
        <v>18926900.12800578</v>
      </c>
      <c r="M11" s="327">
        <f>ОУ!E9</f>
        <v>242719</v>
      </c>
      <c r="N11" s="327">
        <f>ОУ!G9</f>
        <v>65518</v>
      </c>
      <c r="O11" s="327"/>
      <c r="P11" s="328">
        <f>5170003.43310028+ОУ!F9</f>
        <v>5699450.4331002804</v>
      </c>
      <c r="Q11" s="327">
        <f>24447370.9070123+ОУ!H9</f>
        <v>32108785.907012299</v>
      </c>
      <c r="R11" s="327">
        <v>20247946.90701234</v>
      </c>
      <c r="S11" s="327">
        <v>3592549</v>
      </c>
      <c r="T11" s="327">
        <v>606875</v>
      </c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9">
        <v>34676722.446018115</v>
      </c>
      <c r="AL11" s="330"/>
      <c r="AM11" s="330"/>
      <c r="AN11" s="330"/>
      <c r="AO11" s="330"/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0"/>
      <c r="FO11" s="330"/>
    </row>
    <row r="12" spans="1:171" s="337" customFormat="1" ht="39.950000000000003" customHeight="1">
      <c r="A12" s="332" t="s">
        <v>45</v>
      </c>
      <c r="B12" s="333" t="s">
        <v>125</v>
      </c>
      <c r="C12" s="334">
        <v>1204773.4110000001</v>
      </c>
      <c r="D12" s="334"/>
      <c r="E12" s="334"/>
      <c r="F12" s="334">
        <v>1204773.4110000001</v>
      </c>
      <c r="G12" s="334"/>
      <c r="H12" s="334"/>
      <c r="I12" s="334"/>
      <c r="J12" s="336"/>
      <c r="K12" s="336"/>
      <c r="L12" s="336"/>
      <c r="M12" s="336"/>
      <c r="N12" s="336"/>
      <c r="O12" s="336"/>
      <c r="P12" s="336"/>
      <c r="Q12" s="336"/>
      <c r="R12" s="336">
        <v>20247946.90701234</v>
      </c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  <c r="AI12" s="336"/>
      <c r="AJ12" s="336"/>
      <c r="AK12" s="329">
        <v>1204773.4110000001</v>
      </c>
      <c r="AL12" s="330"/>
      <c r="AM12" s="330"/>
      <c r="AN12" s="330"/>
      <c r="AO12" s="330"/>
      <c r="AP12" s="330"/>
      <c r="AQ12" s="330"/>
      <c r="AR12" s="330"/>
      <c r="AS12" s="330"/>
      <c r="AT12" s="330"/>
      <c r="AU12" s="330"/>
      <c r="AV12" s="330"/>
      <c r="AW12" s="330"/>
      <c r="AX12" s="330"/>
      <c r="AY12" s="330"/>
      <c r="AZ12" s="330"/>
      <c r="BA12" s="330"/>
      <c r="BB12" s="330"/>
      <c r="BC12" s="330"/>
      <c r="BD12" s="330"/>
      <c r="BE12" s="330"/>
      <c r="BF12" s="330"/>
      <c r="BG12" s="330"/>
      <c r="BH12" s="330"/>
      <c r="BI12" s="330"/>
      <c r="BJ12" s="330"/>
      <c r="BK12" s="330"/>
      <c r="BL12" s="330"/>
      <c r="BM12" s="330"/>
      <c r="BN12" s="330"/>
      <c r="BO12" s="330"/>
      <c r="BP12" s="330"/>
      <c r="BQ12" s="330"/>
      <c r="BR12" s="330"/>
      <c r="BS12" s="330"/>
      <c r="BT12" s="330"/>
      <c r="BU12" s="330"/>
      <c r="BV12" s="330"/>
      <c r="BW12" s="330"/>
      <c r="BX12" s="330"/>
      <c r="BY12" s="330"/>
      <c r="BZ12" s="330"/>
      <c r="CA12" s="330"/>
      <c r="CB12" s="330"/>
      <c r="CC12" s="330"/>
      <c r="CD12" s="330"/>
      <c r="CE12" s="330"/>
      <c r="CF12" s="330"/>
      <c r="CG12" s="330"/>
      <c r="CH12" s="330"/>
      <c r="CI12" s="330"/>
      <c r="CJ12" s="330"/>
      <c r="CK12" s="330"/>
      <c r="CL12" s="330"/>
      <c r="CM12" s="330"/>
      <c r="CN12" s="330"/>
      <c r="CO12" s="330"/>
      <c r="CP12" s="330"/>
      <c r="CQ12" s="330"/>
      <c r="CR12" s="330"/>
      <c r="CS12" s="330"/>
      <c r="CT12" s="330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  <c r="FL12" s="330"/>
      <c r="FM12" s="330"/>
      <c r="FN12" s="330"/>
      <c r="FO12" s="330"/>
    </row>
    <row r="13" spans="1:171" s="331" customFormat="1" ht="39.950000000000003" customHeight="1">
      <c r="A13" s="324" t="s">
        <v>126</v>
      </c>
      <c r="B13" s="325" t="s">
        <v>127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>
        <f>V13+W13+X13</f>
        <v>118125593.14961293</v>
      </c>
      <c r="V13" s="327">
        <f>V14</f>
        <v>87690200</v>
      </c>
      <c r="W13" s="327">
        <f>W14</f>
        <v>21004200</v>
      </c>
      <c r="X13" s="327">
        <f>6107248.21790222+X14</f>
        <v>9431193.1496129334</v>
      </c>
      <c r="Y13" s="327">
        <v>79819</v>
      </c>
      <c r="Z13" s="327"/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9">
        <f>C13+H13+L13+U13</f>
        <v>118125593.14961293</v>
      </c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0"/>
      <c r="BK13" s="330"/>
      <c r="BL13" s="330"/>
      <c r="BM13" s="330"/>
      <c r="BN13" s="330"/>
      <c r="BO13" s="330"/>
      <c r="BP13" s="330"/>
      <c r="BQ13" s="330"/>
      <c r="BR13" s="330"/>
      <c r="BS13" s="330"/>
      <c r="BT13" s="330"/>
      <c r="BU13" s="330"/>
      <c r="BV13" s="330"/>
      <c r="BW13" s="330"/>
      <c r="BX13" s="330"/>
      <c r="BY13" s="330"/>
      <c r="BZ13" s="330"/>
      <c r="CA13" s="330"/>
      <c r="CB13" s="330"/>
      <c r="CC13" s="330"/>
      <c r="CD13" s="330"/>
      <c r="CE13" s="330"/>
      <c r="CF13" s="330"/>
      <c r="CG13" s="330"/>
      <c r="CH13" s="330"/>
      <c r="CI13" s="330"/>
      <c r="CJ13" s="330"/>
      <c r="CK13" s="330"/>
      <c r="CL13" s="330"/>
      <c r="CM13" s="330"/>
      <c r="CN13" s="330"/>
      <c r="CO13" s="330"/>
      <c r="CP13" s="330"/>
      <c r="CQ13" s="330"/>
      <c r="CR13" s="330"/>
      <c r="CS13" s="330"/>
      <c r="CT13" s="330"/>
      <c r="CU13" s="330"/>
      <c r="CV13" s="330"/>
      <c r="CW13" s="330"/>
      <c r="CX13" s="330"/>
      <c r="CY13" s="330"/>
      <c r="CZ13" s="330"/>
      <c r="DA13" s="330"/>
      <c r="DB13" s="330"/>
      <c r="DC13" s="330"/>
      <c r="DD13" s="330"/>
      <c r="DE13" s="330"/>
      <c r="DF13" s="330"/>
      <c r="DG13" s="330"/>
      <c r="DH13" s="330"/>
      <c r="DI13" s="330"/>
      <c r="DJ13" s="330"/>
      <c r="DK13" s="330"/>
      <c r="DL13" s="330"/>
      <c r="DM13" s="330"/>
      <c r="DN13" s="330"/>
      <c r="DO13" s="330"/>
      <c r="DP13" s="330"/>
      <c r="DQ13" s="330"/>
      <c r="DR13" s="330"/>
      <c r="DS13" s="330"/>
      <c r="DT13" s="330"/>
      <c r="DU13" s="330"/>
      <c r="DV13" s="330"/>
      <c r="DW13" s="330"/>
      <c r="DX13" s="330"/>
      <c r="DY13" s="330"/>
      <c r="DZ13" s="330"/>
      <c r="EA13" s="330"/>
      <c r="EB13" s="330"/>
      <c r="EC13" s="330"/>
      <c r="ED13" s="330"/>
      <c r="EE13" s="330"/>
      <c r="EF13" s="330"/>
      <c r="EG13" s="330"/>
      <c r="EH13" s="330"/>
      <c r="EI13" s="330"/>
      <c r="EJ13" s="330"/>
      <c r="EK13" s="330"/>
      <c r="EL13" s="330"/>
      <c r="EM13" s="330"/>
      <c r="EN13" s="330"/>
      <c r="EO13" s="330"/>
      <c r="EP13" s="330"/>
      <c r="EQ13" s="330"/>
      <c r="ER13" s="330"/>
      <c r="ES13" s="330"/>
      <c r="ET13" s="330"/>
      <c r="EU13" s="330"/>
      <c r="EV13" s="330"/>
      <c r="EW13" s="330"/>
      <c r="EX13" s="330"/>
      <c r="EY13" s="330"/>
      <c r="EZ13" s="330"/>
      <c r="FA13" s="330"/>
      <c r="FB13" s="330"/>
      <c r="FC13" s="330"/>
      <c r="FD13" s="330"/>
      <c r="FE13" s="330"/>
      <c r="FF13" s="330"/>
      <c r="FG13" s="330"/>
      <c r="FH13" s="330"/>
      <c r="FI13" s="330"/>
      <c r="FJ13" s="330"/>
      <c r="FK13" s="330"/>
      <c r="FL13" s="330"/>
      <c r="FM13" s="330"/>
      <c r="FN13" s="330"/>
      <c r="FO13" s="330"/>
    </row>
    <row r="14" spans="1:171" s="337" customFormat="1" ht="39.950000000000003" customHeight="1">
      <c r="A14" s="332" t="s">
        <v>128</v>
      </c>
      <c r="B14" s="333" t="s">
        <v>129</v>
      </c>
      <c r="C14" s="334"/>
      <c r="D14" s="334"/>
      <c r="E14" s="334"/>
      <c r="F14" s="334"/>
      <c r="G14" s="334"/>
      <c r="H14" s="334"/>
      <c r="I14" s="334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>
        <f>'Розница ЛС'!H26*1000</f>
        <v>87690200</v>
      </c>
      <c r="W14" s="336">
        <f>'Розница ЛС'!H27*1000</f>
        <v>21004200</v>
      </c>
      <c r="X14" s="335">
        <v>3323944.9317107145</v>
      </c>
      <c r="Y14" s="336">
        <v>79819</v>
      </c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29">
        <v>79819</v>
      </c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330"/>
      <c r="BJ14" s="330"/>
      <c r="BK14" s="330"/>
      <c r="BL14" s="330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0"/>
      <c r="CB14" s="330"/>
      <c r="CC14" s="330"/>
      <c r="CD14" s="330"/>
      <c r="CE14" s="330"/>
      <c r="CF14" s="330"/>
      <c r="CG14" s="330"/>
      <c r="CH14" s="330"/>
      <c r="CI14" s="330"/>
      <c r="CJ14" s="330"/>
      <c r="CK14" s="330"/>
      <c r="CL14" s="330"/>
      <c r="CM14" s="330"/>
      <c r="CN14" s="330"/>
      <c r="CO14" s="330"/>
      <c r="CP14" s="330"/>
      <c r="CQ14" s="330"/>
      <c r="CR14" s="330"/>
      <c r="CS14" s="330"/>
      <c r="CT14" s="330"/>
      <c r="CU14" s="330"/>
      <c r="CV14" s="330"/>
      <c r="CW14" s="330"/>
      <c r="CX14" s="330"/>
      <c r="CY14" s="330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0"/>
      <c r="DO14" s="330"/>
      <c r="DP14" s="330"/>
      <c r="DQ14" s="330"/>
      <c r="DR14" s="330"/>
      <c r="DS14" s="330"/>
      <c r="DT14" s="330"/>
      <c r="DU14" s="330"/>
      <c r="DV14" s="330"/>
      <c r="DW14" s="330"/>
      <c r="DX14" s="330"/>
      <c r="DY14" s="330"/>
      <c r="DZ14" s="330"/>
      <c r="EA14" s="330"/>
      <c r="EB14" s="330"/>
      <c r="EC14" s="330"/>
      <c r="ED14" s="330"/>
      <c r="EE14" s="330"/>
      <c r="EF14" s="330"/>
      <c r="EG14" s="330"/>
      <c r="EH14" s="330"/>
      <c r="EI14" s="330"/>
      <c r="EJ14" s="330"/>
      <c r="EK14" s="330"/>
      <c r="EL14" s="330"/>
      <c r="EM14" s="330"/>
      <c r="EN14" s="330"/>
      <c r="EO14" s="330"/>
      <c r="EP14" s="330"/>
      <c r="EQ14" s="330"/>
      <c r="ER14" s="330"/>
      <c r="ES14" s="330"/>
      <c r="ET14" s="330"/>
      <c r="EU14" s="330"/>
      <c r="EV14" s="330"/>
      <c r="EW14" s="330"/>
      <c r="EX14" s="330"/>
      <c r="EY14" s="330"/>
      <c r="EZ14" s="330"/>
      <c r="FA14" s="330"/>
      <c r="FB14" s="330"/>
      <c r="FC14" s="330"/>
      <c r="FD14" s="330"/>
      <c r="FE14" s="330"/>
      <c r="FF14" s="330"/>
      <c r="FG14" s="330"/>
      <c r="FH14" s="330"/>
      <c r="FI14" s="330"/>
      <c r="FJ14" s="330"/>
      <c r="FK14" s="330"/>
      <c r="FL14" s="330"/>
      <c r="FM14" s="330"/>
      <c r="FN14" s="330"/>
      <c r="FO14" s="330"/>
    </row>
    <row r="15" spans="1:171" s="331" customFormat="1" ht="39.950000000000003" customHeight="1">
      <c r="A15" s="324" t="s">
        <v>132</v>
      </c>
      <c r="B15" s="325" t="s">
        <v>133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39">
        <v>5431316.4000000004</v>
      </c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>
        <v>2268801.7043638863</v>
      </c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9">
        <v>7700118.1043638866</v>
      </c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0"/>
      <c r="BL15" s="330"/>
      <c r="BM15" s="330"/>
      <c r="BN15" s="330"/>
      <c r="BO15" s="330"/>
      <c r="BP15" s="330"/>
      <c r="BQ15" s="330"/>
      <c r="BR15" s="330"/>
      <c r="BS15" s="330"/>
      <c r="BT15" s="330"/>
      <c r="BU15" s="330"/>
      <c r="BV15" s="330"/>
      <c r="BW15" s="330"/>
      <c r="BX15" s="330"/>
      <c r="BY15" s="330"/>
      <c r="BZ15" s="330"/>
      <c r="CA15" s="330"/>
      <c r="CB15" s="330"/>
      <c r="CC15" s="330"/>
      <c r="CD15" s="330"/>
      <c r="CE15" s="330"/>
      <c r="CF15" s="330"/>
      <c r="CG15" s="330"/>
      <c r="CH15" s="330"/>
      <c r="CI15" s="330"/>
      <c r="CJ15" s="330"/>
      <c r="CK15" s="330"/>
      <c r="CL15" s="330"/>
      <c r="CM15" s="330"/>
      <c r="CN15" s="330"/>
      <c r="CO15" s="330"/>
      <c r="CP15" s="330"/>
      <c r="CQ15" s="330"/>
      <c r="CR15" s="330"/>
      <c r="CS15" s="330"/>
      <c r="CT15" s="330"/>
      <c r="CU15" s="330"/>
      <c r="CV15" s="330"/>
      <c r="CW15" s="330"/>
      <c r="CX15" s="330"/>
      <c r="CY15" s="330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0"/>
      <c r="DL15" s="330"/>
      <c r="DM15" s="330"/>
      <c r="DN15" s="330"/>
      <c r="DO15" s="330"/>
      <c r="DP15" s="330"/>
      <c r="DQ15" s="330"/>
      <c r="DR15" s="330"/>
      <c r="DS15" s="330"/>
      <c r="DT15" s="330"/>
      <c r="DU15" s="330"/>
      <c r="DV15" s="330"/>
      <c r="DW15" s="330"/>
      <c r="DX15" s="330"/>
      <c r="DY15" s="330"/>
      <c r="DZ15" s="330"/>
      <c r="EA15" s="330"/>
      <c r="EB15" s="330"/>
      <c r="EC15" s="330"/>
      <c r="ED15" s="330"/>
      <c r="EE15" s="330"/>
      <c r="EF15" s="330"/>
      <c r="EG15" s="330"/>
      <c r="EH15" s="330"/>
      <c r="EI15" s="330"/>
      <c r="EJ15" s="330"/>
      <c r="EK15" s="330"/>
      <c r="EL15" s="330"/>
      <c r="EM15" s="330"/>
      <c r="EN15" s="330"/>
      <c r="EO15" s="330"/>
      <c r="EP15" s="330"/>
      <c r="EQ15" s="330"/>
      <c r="ER15" s="330"/>
      <c r="ES15" s="330"/>
      <c r="ET15" s="330"/>
      <c r="EU15" s="330"/>
      <c r="EV15" s="330"/>
      <c r="EW15" s="330"/>
      <c r="EX15" s="330"/>
      <c r="EY15" s="330"/>
      <c r="EZ15" s="330"/>
      <c r="FA15" s="330"/>
      <c r="FB15" s="330"/>
      <c r="FC15" s="330"/>
      <c r="FD15" s="330"/>
      <c r="FE15" s="330"/>
      <c r="FF15" s="330"/>
      <c r="FG15" s="330"/>
      <c r="FH15" s="330"/>
      <c r="FI15" s="330"/>
      <c r="FJ15" s="330"/>
      <c r="FK15" s="330"/>
      <c r="FL15" s="330"/>
      <c r="FM15" s="330"/>
      <c r="FN15" s="330"/>
      <c r="FO15" s="330"/>
    </row>
    <row r="16" spans="1:171" s="343" customFormat="1" ht="49.5" customHeight="1">
      <c r="A16" s="332" t="s">
        <v>46</v>
      </c>
      <c r="B16" s="333" t="s">
        <v>134</v>
      </c>
      <c r="C16" s="340"/>
      <c r="D16" s="340"/>
      <c r="E16" s="340"/>
      <c r="F16" s="340"/>
      <c r="G16" s="340"/>
      <c r="H16" s="340"/>
      <c r="I16" s="340"/>
      <c r="J16" s="341"/>
      <c r="K16" s="341"/>
      <c r="L16" s="335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>
        <v>1662048</v>
      </c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29">
        <v>1662048</v>
      </c>
      <c r="AL16" s="330"/>
      <c r="AM16" s="330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2"/>
      <c r="BZ16" s="342"/>
      <c r="CA16" s="342"/>
      <c r="CB16" s="342"/>
      <c r="CC16" s="342"/>
      <c r="CD16" s="342"/>
      <c r="CE16" s="342"/>
      <c r="CF16" s="342"/>
      <c r="CG16" s="342"/>
      <c r="CH16" s="342"/>
      <c r="CI16" s="342"/>
      <c r="CJ16" s="342"/>
      <c r="CK16" s="342"/>
      <c r="CL16" s="342"/>
      <c r="CM16" s="342"/>
      <c r="CN16" s="342"/>
      <c r="CO16" s="342"/>
      <c r="CP16" s="342"/>
      <c r="CQ16" s="342"/>
      <c r="CR16" s="342"/>
      <c r="CS16" s="342"/>
      <c r="CT16" s="342"/>
      <c r="CU16" s="342"/>
      <c r="CV16" s="342"/>
      <c r="CW16" s="342"/>
      <c r="CX16" s="342"/>
      <c r="CY16" s="342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342"/>
      <c r="DP16" s="342"/>
      <c r="DQ16" s="342"/>
      <c r="DR16" s="342"/>
      <c r="DS16" s="342"/>
      <c r="DT16" s="342"/>
      <c r="DU16" s="342"/>
      <c r="DV16" s="342"/>
      <c r="DW16" s="342"/>
      <c r="DX16" s="342"/>
      <c r="DY16" s="342"/>
      <c r="DZ16" s="342"/>
      <c r="EA16" s="342"/>
      <c r="EB16" s="342"/>
      <c r="EC16" s="342"/>
      <c r="ED16" s="342"/>
      <c r="EE16" s="342"/>
      <c r="EF16" s="342"/>
      <c r="EG16" s="342"/>
      <c r="EH16" s="342"/>
      <c r="EI16" s="342"/>
      <c r="EJ16" s="342"/>
      <c r="EK16" s="342"/>
      <c r="EL16" s="342"/>
      <c r="EM16" s="342"/>
      <c r="EN16" s="342"/>
      <c r="EO16" s="342"/>
      <c r="EP16" s="342"/>
      <c r="EQ16" s="342"/>
      <c r="ER16" s="342"/>
      <c r="ES16" s="342"/>
      <c r="ET16" s="342"/>
      <c r="EU16" s="342"/>
      <c r="EV16" s="342"/>
      <c r="EW16" s="342"/>
      <c r="EX16" s="342"/>
      <c r="EY16" s="342"/>
      <c r="EZ16" s="342"/>
      <c r="FA16" s="342"/>
      <c r="FB16" s="342"/>
      <c r="FC16" s="342"/>
      <c r="FD16" s="342"/>
      <c r="FE16" s="342"/>
      <c r="FF16" s="342"/>
      <c r="FG16" s="342"/>
      <c r="FH16" s="342"/>
      <c r="FI16" s="342"/>
      <c r="FJ16" s="342"/>
      <c r="FK16" s="342"/>
      <c r="FL16" s="342"/>
      <c r="FM16" s="342"/>
      <c r="FN16" s="342"/>
      <c r="FO16" s="342"/>
    </row>
    <row r="17" spans="1:171" s="343" customFormat="1" ht="39.950000000000003" customHeight="1">
      <c r="A17" s="332" t="s">
        <v>47</v>
      </c>
      <c r="B17" s="333" t="s">
        <v>135</v>
      </c>
      <c r="C17" s="340"/>
      <c r="D17" s="340"/>
      <c r="E17" s="340"/>
      <c r="F17" s="340"/>
      <c r="G17" s="340"/>
      <c r="H17" s="340"/>
      <c r="I17" s="340"/>
      <c r="J17" s="341"/>
      <c r="K17" s="341"/>
      <c r="L17" s="336">
        <v>5431316.4000000004</v>
      </c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>
        <v>606753.70436388627</v>
      </c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29">
        <v>6038070.1043638866</v>
      </c>
      <c r="AL17" s="330"/>
      <c r="AM17" s="330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</row>
    <row r="18" spans="1:171" s="331" customFormat="1" ht="69.75" customHeight="1">
      <c r="A18" s="324" t="s">
        <v>136</v>
      </c>
      <c r="B18" s="325" t="s">
        <v>137</v>
      </c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>
        <v>15605541.5</v>
      </c>
      <c r="AA18" s="344">
        <v>12696027.5</v>
      </c>
      <c r="AB18" s="345">
        <v>8827890.0999999996</v>
      </c>
      <c r="AC18" s="346">
        <v>3868137.4</v>
      </c>
      <c r="AD18" s="346">
        <v>2909514</v>
      </c>
      <c r="AE18" s="346"/>
      <c r="AF18" s="346"/>
      <c r="AG18" s="346"/>
      <c r="AH18" s="346"/>
      <c r="AI18" s="346"/>
      <c r="AJ18" s="346">
        <v>2835165</v>
      </c>
      <c r="AK18" s="329">
        <v>30748020</v>
      </c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330"/>
      <c r="AY18" s="330"/>
      <c r="AZ18" s="330"/>
      <c r="BA18" s="330"/>
      <c r="BB18" s="330"/>
      <c r="BC18" s="330"/>
      <c r="BD18" s="330"/>
      <c r="BE18" s="330"/>
      <c r="BF18" s="330"/>
      <c r="BG18" s="330"/>
      <c r="BH18" s="330"/>
      <c r="BI18" s="330"/>
      <c r="BJ18" s="330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0"/>
      <c r="CA18" s="330"/>
      <c r="CB18" s="330"/>
      <c r="CC18" s="330"/>
      <c r="CD18" s="330"/>
      <c r="CE18" s="330"/>
      <c r="CF18" s="330"/>
      <c r="CG18" s="330"/>
      <c r="CH18" s="330"/>
      <c r="CI18" s="330"/>
      <c r="CJ18" s="330"/>
      <c r="CK18" s="330"/>
      <c r="CL18" s="330"/>
      <c r="CM18" s="330"/>
      <c r="CN18" s="330"/>
      <c r="CO18" s="330"/>
      <c r="CP18" s="330"/>
      <c r="CQ18" s="330"/>
      <c r="CR18" s="330"/>
      <c r="CS18" s="330"/>
      <c r="CT18" s="330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0"/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/>
      <c r="ET18" s="330"/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/>
      <c r="FF18" s="330"/>
      <c r="FG18" s="330"/>
      <c r="FH18" s="330"/>
      <c r="FI18" s="330"/>
      <c r="FJ18" s="330"/>
      <c r="FK18" s="330"/>
      <c r="FL18" s="330"/>
      <c r="FM18" s="330"/>
      <c r="FN18" s="330"/>
      <c r="FO18" s="330"/>
    </row>
    <row r="19" spans="1:171" s="337" customFormat="1" ht="64.5" customHeight="1">
      <c r="A19" s="332" t="s">
        <v>138</v>
      </c>
      <c r="B19" s="333" t="s">
        <v>137</v>
      </c>
      <c r="C19" s="334"/>
      <c r="D19" s="334"/>
      <c r="E19" s="334"/>
      <c r="F19" s="334"/>
      <c r="G19" s="334"/>
      <c r="H19" s="334"/>
      <c r="I19" s="334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B19" s="336">
        <v>8827890.0999999996</v>
      </c>
      <c r="AC19" s="336">
        <v>3868137.4</v>
      </c>
      <c r="AD19" s="336">
        <v>2909514</v>
      </c>
      <c r="AE19" s="336"/>
      <c r="AF19" s="336"/>
      <c r="AG19" s="336"/>
      <c r="AH19" s="336"/>
      <c r="AI19" s="336"/>
      <c r="AJ19" s="336">
        <v>2835165</v>
      </c>
      <c r="AK19" s="329">
        <v>2835165</v>
      </c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0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0"/>
      <c r="CA19" s="330"/>
      <c r="CB19" s="330"/>
      <c r="CC19" s="330"/>
      <c r="CD19" s="330"/>
      <c r="CE19" s="330"/>
      <c r="CF19" s="330"/>
      <c r="CG19" s="330"/>
      <c r="CH19" s="330"/>
      <c r="CI19" s="330"/>
      <c r="CJ19" s="330"/>
      <c r="CK19" s="330"/>
      <c r="CL19" s="330"/>
      <c r="CM19" s="330"/>
      <c r="CN19" s="330"/>
      <c r="CO19" s="330"/>
      <c r="CP19" s="330"/>
      <c r="CQ19" s="330"/>
      <c r="CR19" s="330"/>
      <c r="CS19" s="330"/>
      <c r="CT19" s="330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0"/>
      <c r="FK19" s="330"/>
      <c r="FL19" s="330"/>
      <c r="FM19" s="330"/>
      <c r="FN19" s="330"/>
      <c r="FO19" s="330"/>
    </row>
    <row r="20" spans="1:171" s="348" customFormat="1" ht="39.950000000000003" customHeight="1">
      <c r="A20" s="242" t="s">
        <v>48</v>
      </c>
      <c r="B20" s="239" t="s">
        <v>146</v>
      </c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47"/>
      <c r="AE20" s="336"/>
      <c r="AF20" s="336"/>
      <c r="AG20" s="336"/>
      <c r="AH20" s="336"/>
      <c r="AI20" s="336"/>
      <c r="AJ20" s="336"/>
      <c r="AK20" s="329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330"/>
      <c r="AY20" s="330"/>
      <c r="AZ20" s="330"/>
      <c r="BA20" s="330"/>
      <c r="BB20" s="330"/>
      <c r="BC20" s="330"/>
      <c r="BD20" s="330"/>
      <c r="BE20" s="330"/>
      <c r="BF20" s="330"/>
      <c r="BG20" s="330"/>
      <c r="BH20" s="330"/>
      <c r="BI20" s="330"/>
      <c r="BJ20" s="330"/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0"/>
      <c r="BW20" s="330"/>
      <c r="BX20" s="330"/>
      <c r="BY20" s="330"/>
      <c r="BZ20" s="330"/>
      <c r="CA20" s="330"/>
      <c r="CB20" s="330"/>
      <c r="CC20" s="330"/>
      <c r="CD20" s="330"/>
      <c r="CE20" s="330"/>
      <c r="CF20" s="330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0"/>
      <c r="CU20" s="330"/>
      <c r="CV20" s="330"/>
      <c r="CW20" s="330"/>
      <c r="CX20" s="330"/>
      <c r="CY20" s="330"/>
      <c r="CZ20" s="330"/>
      <c r="DA20" s="330"/>
      <c r="DB20" s="330"/>
      <c r="DC20" s="330"/>
      <c r="DD20" s="330"/>
      <c r="DE20" s="330"/>
      <c r="DF20" s="330"/>
      <c r="DG20" s="330"/>
      <c r="DH20" s="330"/>
      <c r="DI20" s="330"/>
      <c r="DJ20" s="330"/>
      <c r="DK20" s="330"/>
      <c r="DL20" s="330"/>
      <c r="DM20" s="330"/>
      <c r="DN20" s="330"/>
      <c r="DO20" s="330"/>
      <c r="DP20" s="330"/>
      <c r="DQ20" s="330"/>
      <c r="DR20" s="330"/>
      <c r="DS20" s="330"/>
      <c r="DT20" s="330"/>
      <c r="DU20" s="330"/>
      <c r="DV20" s="330"/>
      <c r="DW20" s="330"/>
      <c r="DX20" s="330"/>
      <c r="DY20" s="330"/>
      <c r="DZ20" s="330"/>
      <c r="EA20" s="330"/>
      <c r="EB20" s="330"/>
      <c r="EC20" s="330"/>
      <c r="ED20" s="330"/>
      <c r="EE20" s="330"/>
      <c r="EF20" s="330"/>
      <c r="EG20" s="330"/>
      <c r="EH20" s="330"/>
      <c r="EI20" s="330"/>
      <c r="EJ20" s="330"/>
      <c r="EK20" s="330"/>
      <c r="EL20" s="330"/>
      <c r="EM20" s="330"/>
      <c r="EN20" s="330"/>
      <c r="EO20" s="330"/>
      <c r="EP20" s="330"/>
      <c r="EQ20" s="330"/>
      <c r="ER20" s="330"/>
      <c r="ES20" s="330"/>
      <c r="ET20" s="330"/>
      <c r="EU20" s="330"/>
      <c r="EV20" s="330"/>
      <c r="EW20" s="330"/>
      <c r="EX20" s="330"/>
      <c r="EY20" s="330"/>
      <c r="EZ20" s="330"/>
      <c r="FA20" s="330"/>
      <c r="FB20" s="330"/>
      <c r="FC20" s="330"/>
      <c r="FD20" s="330"/>
      <c r="FE20" s="330"/>
      <c r="FF20" s="330"/>
      <c r="FG20" s="330"/>
      <c r="FH20" s="330"/>
      <c r="FI20" s="330"/>
      <c r="FJ20" s="330"/>
      <c r="FK20" s="330"/>
      <c r="FL20" s="330"/>
      <c r="FM20" s="330"/>
      <c r="FN20" s="330"/>
      <c r="FO20" s="330"/>
    </row>
    <row r="21" spans="1:171" s="349" customFormat="1" ht="60.75" customHeight="1">
      <c r="A21" s="251" t="s">
        <v>201</v>
      </c>
      <c r="B21" s="251" t="s">
        <v>202</v>
      </c>
      <c r="C21" s="327"/>
      <c r="D21" s="327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>
        <v>1922281.4062905335</v>
      </c>
      <c r="AK21" s="329">
        <v>1922281.4062905335</v>
      </c>
      <c r="AL21" s="330"/>
      <c r="AM21" s="330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7"/>
      <c r="EA21" s="227"/>
      <c r="EB21" s="227"/>
      <c r="EC21" s="227"/>
      <c r="ED21" s="227"/>
      <c r="EE21" s="227"/>
      <c r="EF21" s="227"/>
      <c r="EG21" s="227"/>
      <c r="EH21" s="227"/>
      <c r="EI21" s="227"/>
      <c r="EJ21" s="227"/>
      <c r="EK21" s="227"/>
      <c r="EL21" s="227"/>
      <c r="EM21" s="227"/>
      <c r="EN21" s="227"/>
      <c r="EO21" s="227"/>
      <c r="EP21" s="227"/>
      <c r="EQ21" s="227"/>
      <c r="ER21" s="227"/>
      <c r="ES21" s="227"/>
      <c r="ET21" s="227"/>
      <c r="EU21" s="227"/>
      <c r="EV21" s="227"/>
      <c r="EW21" s="227"/>
      <c r="EX21" s="227"/>
      <c r="EY21" s="227"/>
      <c r="EZ21" s="227"/>
      <c r="FA21" s="227"/>
      <c r="FB21" s="227"/>
      <c r="FC21" s="227"/>
      <c r="FD21" s="227"/>
      <c r="FE21" s="227"/>
      <c r="FF21" s="227"/>
      <c r="FG21" s="227"/>
      <c r="FH21" s="227"/>
      <c r="FI21" s="227"/>
      <c r="FJ21" s="227"/>
      <c r="FK21" s="227"/>
      <c r="FL21" s="227"/>
      <c r="FM21" s="227"/>
      <c r="FN21" s="227"/>
      <c r="FO21" s="227"/>
    </row>
    <row r="22" spans="1:171" s="352" customFormat="1" ht="60.75" customHeight="1">
      <c r="A22" s="383" t="s">
        <v>49</v>
      </c>
      <c r="B22" s="383"/>
      <c r="C22" s="350">
        <f>C3+C7+C10+C11+C13+C15+C18+C21</f>
        <v>230304637.51903427</v>
      </c>
      <c r="D22" s="350">
        <f t="shared" ref="D22:AJ22" si="0">D3+D7+D10+D11+D13+D15+D18+D21</f>
        <v>122810828.21357094</v>
      </c>
      <c r="E22" s="350">
        <f t="shared" si="0"/>
        <v>18488335.220353968</v>
      </c>
      <c r="F22" s="350">
        <f t="shared" si="0"/>
        <v>88777259.212909356</v>
      </c>
      <c r="G22" s="350">
        <f t="shared" si="0"/>
        <v>7628042.2546628322</v>
      </c>
      <c r="H22" s="350">
        <f t="shared" si="0"/>
        <v>10700548.374643501</v>
      </c>
      <c r="I22" s="350">
        <f t="shared" si="0"/>
        <v>594408.38800000004</v>
      </c>
      <c r="J22" s="350">
        <f t="shared" si="0"/>
        <v>0</v>
      </c>
      <c r="K22" s="350">
        <f t="shared" si="0"/>
        <v>0</v>
      </c>
      <c r="L22" s="350">
        <f t="shared" si="0"/>
        <v>182424771.11477616</v>
      </c>
      <c r="M22" s="350">
        <f t="shared" si="0"/>
        <v>95596214.587031335</v>
      </c>
      <c r="N22" s="350">
        <f t="shared" si="0"/>
        <v>52547805.144661337</v>
      </c>
      <c r="O22" s="350">
        <f t="shared" si="0"/>
        <v>0</v>
      </c>
      <c r="P22" s="350">
        <f t="shared" si="0"/>
        <v>15930222.288177982</v>
      </c>
      <c r="Q22" s="350">
        <f t="shared" si="0"/>
        <v>32108785.907012299</v>
      </c>
      <c r="R22" s="350">
        <f t="shared" si="0"/>
        <v>20247946.90701234</v>
      </c>
      <c r="S22" s="350">
        <f t="shared" si="0"/>
        <v>3592549</v>
      </c>
      <c r="T22" s="350">
        <f t="shared" si="0"/>
        <v>606875</v>
      </c>
      <c r="U22" s="350">
        <f t="shared" si="0"/>
        <v>118125593.14961293</v>
      </c>
      <c r="V22" s="350">
        <f t="shared" si="0"/>
        <v>87690200</v>
      </c>
      <c r="W22" s="350">
        <f t="shared" si="0"/>
        <v>21004200</v>
      </c>
      <c r="X22" s="350">
        <f t="shared" si="0"/>
        <v>9431193.1496129334</v>
      </c>
      <c r="Y22" s="350">
        <f t="shared" si="0"/>
        <v>6223022.4956184868</v>
      </c>
      <c r="Z22" s="350">
        <f t="shared" si="0"/>
        <v>15605541.5</v>
      </c>
      <c r="AA22" s="350">
        <f t="shared" si="0"/>
        <v>12696027.5</v>
      </c>
      <c r="AB22" s="350">
        <f t="shared" si="0"/>
        <v>8827890.0999999996</v>
      </c>
      <c r="AC22" s="350">
        <f t="shared" si="0"/>
        <v>3868137.4</v>
      </c>
      <c r="AD22" s="350">
        <f t="shared" si="0"/>
        <v>2909514</v>
      </c>
      <c r="AE22" s="350">
        <f t="shared" si="0"/>
        <v>0</v>
      </c>
      <c r="AF22" s="350">
        <f t="shared" si="0"/>
        <v>0</v>
      </c>
      <c r="AG22" s="350">
        <f t="shared" si="0"/>
        <v>0</v>
      </c>
      <c r="AH22" s="350">
        <f t="shared" si="0"/>
        <v>0</v>
      </c>
      <c r="AI22" s="350">
        <f t="shared" si="0"/>
        <v>0</v>
      </c>
      <c r="AJ22" s="350">
        <f t="shared" si="0"/>
        <v>4757446.406290533</v>
      </c>
      <c r="AK22" s="253">
        <f>AK3+AK7+AK10+AK11+AK13++AK15+AK18+AK21</f>
        <v>594914103.96698821</v>
      </c>
      <c r="AL22" s="351"/>
      <c r="AM22" s="351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</row>
    <row r="23" spans="1:171" s="227" customFormat="1">
      <c r="A23" s="353"/>
      <c r="B23" s="266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4"/>
    </row>
    <row r="24" spans="1:171" s="227" customFormat="1">
      <c r="A24" s="353"/>
      <c r="B24" s="266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  <c r="AC24" s="353"/>
      <c r="AD24" s="353"/>
      <c r="AE24" s="353"/>
      <c r="AF24" s="353"/>
      <c r="AG24" s="353"/>
      <c r="AH24" s="353"/>
      <c r="AI24" s="353"/>
      <c r="AJ24" s="353"/>
      <c r="AK24" s="355"/>
    </row>
    <row r="25" spans="1:171" s="227" customFormat="1">
      <c r="A25" s="353"/>
      <c r="B25" s="266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5"/>
    </row>
    <row r="26" spans="1:171" s="227" customFormat="1">
      <c r="A26" s="353"/>
      <c r="B26" s="266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4"/>
    </row>
    <row r="27" spans="1:171" s="227" customFormat="1">
      <c r="A27" s="353"/>
      <c r="B27" s="266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4"/>
    </row>
    <row r="28" spans="1:171" s="227" customFormat="1">
      <c r="A28" s="353"/>
      <c r="B28" s="266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  <c r="AA28" s="353"/>
      <c r="AB28" s="353"/>
      <c r="AC28" s="353"/>
      <c r="AD28" s="353"/>
      <c r="AE28" s="353"/>
      <c r="AF28" s="353"/>
      <c r="AG28" s="353"/>
      <c r="AH28" s="353"/>
      <c r="AI28" s="353"/>
      <c r="AJ28" s="353"/>
      <c r="AK28" s="354"/>
    </row>
    <row r="29" spans="1:171" s="227" customFormat="1">
      <c r="A29" s="353"/>
      <c r="B29" s="266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4"/>
    </row>
    <row r="30" spans="1:171" s="227" customFormat="1">
      <c r="A30" s="353"/>
      <c r="B30" s="266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4"/>
    </row>
    <row r="31" spans="1:171" s="227" customFormat="1">
      <c r="A31" s="353"/>
      <c r="B31" s="266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4"/>
    </row>
    <row r="32" spans="1:171" s="227" customFormat="1">
      <c r="A32" s="353"/>
      <c r="B32" s="266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4"/>
    </row>
    <row r="33" spans="1:37" s="227" customFormat="1">
      <c r="A33" s="353"/>
      <c r="B33" s="266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4"/>
    </row>
    <row r="34" spans="1:37" s="227" customFormat="1">
      <c r="A34" s="353"/>
      <c r="B34" s="266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4"/>
    </row>
    <row r="35" spans="1:37" s="227" customFormat="1">
      <c r="A35" s="353"/>
      <c r="B35" s="266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4"/>
    </row>
    <row r="36" spans="1:37" s="227" customFormat="1">
      <c r="A36" s="353"/>
      <c r="B36" s="266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4"/>
    </row>
    <row r="37" spans="1:37" s="227" customFormat="1">
      <c r="A37" s="353"/>
      <c r="B37" s="266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3"/>
      <c r="AF37" s="353"/>
      <c r="AG37" s="353"/>
      <c r="AH37" s="353"/>
      <c r="AI37" s="353"/>
      <c r="AJ37" s="353"/>
      <c r="AK37" s="354"/>
    </row>
    <row r="38" spans="1:37" s="227" customFormat="1">
      <c r="A38" s="353"/>
      <c r="B38" s="266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4"/>
    </row>
    <row r="39" spans="1:37" s="227" customFormat="1">
      <c r="A39" s="353"/>
      <c r="B39" s="266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4"/>
    </row>
    <row r="40" spans="1:37" s="227" customFormat="1">
      <c r="A40" s="353"/>
      <c r="B40" s="266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4"/>
    </row>
    <row r="41" spans="1:37" s="227" customFormat="1">
      <c r="A41" s="353"/>
      <c r="B41" s="266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4"/>
    </row>
    <row r="42" spans="1:37" s="227" customFormat="1">
      <c r="A42" s="353"/>
      <c r="B42" s="266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4"/>
    </row>
    <row r="43" spans="1:37" s="227" customFormat="1">
      <c r="A43" s="353"/>
      <c r="B43" s="266"/>
      <c r="C43" s="353"/>
      <c r="D43" s="353"/>
      <c r="E43" s="353"/>
      <c r="F43" s="353"/>
      <c r="G43" s="353"/>
      <c r="H43" s="353"/>
      <c r="I43" s="353"/>
      <c r="J43" s="353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353"/>
      <c r="AD43" s="353"/>
      <c r="AE43" s="353"/>
      <c r="AF43" s="353"/>
      <c r="AG43" s="353"/>
      <c r="AH43" s="353"/>
      <c r="AI43" s="353"/>
      <c r="AJ43" s="353"/>
      <c r="AK43" s="354"/>
    </row>
    <row r="44" spans="1:37" s="227" customFormat="1">
      <c r="A44" s="353"/>
      <c r="B44" s="266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3"/>
      <c r="AF44" s="353"/>
      <c r="AG44" s="353"/>
      <c r="AH44" s="353"/>
      <c r="AI44" s="353"/>
      <c r="AJ44" s="353"/>
      <c r="AK44" s="354"/>
    </row>
    <row r="45" spans="1:37" s="227" customFormat="1">
      <c r="A45" s="353"/>
      <c r="B45" s="266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4"/>
    </row>
    <row r="46" spans="1:37" s="227" customFormat="1">
      <c r="A46" s="353"/>
      <c r="B46" s="266"/>
      <c r="C46" s="353"/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4"/>
    </row>
    <row r="47" spans="1:37" s="227" customFormat="1">
      <c r="A47" s="353"/>
      <c r="B47" s="266"/>
      <c r="C47" s="353"/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V47" s="353"/>
      <c r="W47" s="353"/>
      <c r="X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4"/>
    </row>
    <row r="48" spans="1:37" s="227" customFormat="1">
      <c r="A48" s="353"/>
      <c r="B48" s="266"/>
      <c r="C48" s="353"/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4"/>
    </row>
    <row r="49" spans="1:37" s="227" customFormat="1">
      <c r="A49" s="353"/>
      <c r="B49" s="266"/>
      <c r="C49" s="353"/>
      <c r="D49" s="353"/>
      <c r="E49" s="353"/>
      <c r="F49" s="353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4"/>
    </row>
    <row r="50" spans="1:37" s="227" customFormat="1">
      <c r="A50" s="353"/>
      <c r="B50" s="266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4"/>
    </row>
    <row r="51" spans="1:37" s="227" customFormat="1">
      <c r="A51" s="353"/>
      <c r="B51" s="266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  <c r="Q51" s="353"/>
      <c r="R51" s="353"/>
      <c r="S51" s="353"/>
      <c r="T51" s="353"/>
      <c r="U51" s="353"/>
      <c r="V51" s="353"/>
      <c r="W51" s="353"/>
      <c r="X51" s="353"/>
      <c r="Y51" s="353"/>
      <c r="Z51" s="353"/>
      <c r="AA51" s="353"/>
      <c r="AB51" s="353"/>
      <c r="AC51" s="353"/>
      <c r="AD51" s="353"/>
      <c r="AE51" s="353"/>
      <c r="AF51" s="353"/>
      <c r="AG51" s="353"/>
      <c r="AH51" s="353"/>
      <c r="AI51" s="353"/>
      <c r="AJ51" s="353"/>
      <c r="AK51" s="354"/>
    </row>
    <row r="52" spans="1:37" s="227" customFormat="1">
      <c r="A52" s="353"/>
      <c r="B52" s="266"/>
      <c r="C52" s="353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3"/>
      <c r="AH52" s="353"/>
      <c r="AI52" s="353"/>
      <c r="AJ52" s="353"/>
      <c r="AK52" s="354"/>
    </row>
    <row r="53" spans="1:37" s="227" customFormat="1">
      <c r="A53" s="353"/>
      <c r="B53" s="266"/>
      <c r="C53" s="353"/>
      <c r="D53" s="353"/>
      <c r="E53" s="353"/>
      <c r="F53" s="353"/>
      <c r="G53" s="353"/>
      <c r="H53" s="353"/>
      <c r="I53" s="353"/>
      <c r="J53" s="353"/>
      <c r="K53" s="353"/>
      <c r="L53" s="353"/>
      <c r="M53" s="353"/>
      <c r="N53" s="353"/>
      <c r="O53" s="353"/>
      <c r="P53" s="353"/>
      <c r="Q53" s="353"/>
      <c r="R53" s="353"/>
      <c r="S53" s="353"/>
      <c r="T53" s="353"/>
      <c r="U53" s="353"/>
      <c r="V53" s="353"/>
      <c r="W53" s="353"/>
      <c r="X53" s="353"/>
      <c r="Y53" s="353"/>
      <c r="Z53" s="353"/>
      <c r="AA53" s="353"/>
      <c r="AB53" s="353"/>
      <c r="AC53" s="353"/>
      <c r="AD53" s="353"/>
      <c r="AE53" s="353"/>
      <c r="AF53" s="353"/>
      <c r="AG53" s="353"/>
      <c r="AH53" s="353"/>
      <c r="AI53" s="353"/>
      <c r="AJ53" s="353"/>
      <c r="AK53" s="354"/>
    </row>
    <row r="54" spans="1:37" s="227" customFormat="1">
      <c r="A54" s="353"/>
      <c r="B54" s="266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53"/>
      <c r="AE54" s="353"/>
      <c r="AF54" s="353"/>
      <c r="AG54" s="353"/>
      <c r="AH54" s="353"/>
      <c r="AI54" s="353"/>
      <c r="AJ54" s="353"/>
      <c r="AK54" s="354"/>
    </row>
    <row r="55" spans="1:37" s="227" customFormat="1">
      <c r="A55" s="353"/>
      <c r="B55" s="266"/>
      <c r="C55" s="353"/>
      <c r="D55" s="353"/>
      <c r="E55" s="353"/>
      <c r="F55" s="353"/>
      <c r="G55" s="353"/>
      <c r="H55" s="353"/>
      <c r="I55" s="353"/>
      <c r="J55" s="353"/>
      <c r="K55" s="353"/>
      <c r="L55" s="353"/>
      <c r="M55" s="353"/>
      <c r="N55" s="353"/>
      <c r="O55" s="353"/>
      <c r="P55" s="353"/>
      <c r="Q55" s="353"/>
      <c r="R55" s="353"/>
      <c r="S55" s="353"/>
      <c r="T55" s="353"/>
      <c r="U55" s="353"/>
      <c r="V55" s="353"/>
      <c r="W55" s="353"/>
      <c r="X55" s="353"/>
      <c r="Y55" s="353"/>
      <c r="Z55" s="353"/>
      <c r="AA55" s="353"/>
      <c r="AB55" s="353"/>
      <c r="AC55" s="353"/>
      <c r="AD55" s="353"/>
      <c r="AE55" s="353"/>
      <c r="AF55" s="353"/>
      <c r="AG55" s="353"/>
      <c r="AH55" s="353"/>
      <c r="AI55" s="353"/>
      <c r="AJ55" s="353"/>
      <c r="AK55" s="354"/>
    </row>
    <row r="56" spans="1:37" s="227" customFormat="1">
      <c r="A56" s="353"/>
      <c r="B56" s="266"/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3"/>
      <c r="AK56" s="354"/>
    </row>
    <row r="57" spans="1:37" s="227" customFormat="1">
      <c r="A57" s="353"/>
      <c r="B57" s="266"/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3"/>
      <c r="AF57" s="353"/>
      <c r="AG57" s="353"/>
      <c r="AH57" s="353"/>
      <c r="AI57" s="353"/>
      <c r="AJ57" s="353"/>
      <c r="AK57" s="354"/>
    </row>
    <row r="58" spans="1:37" s="227" customFormat="1">
      <c r="A58" s="353"/>
      <c r="B58" s="266"/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4"/>
    </row>
    <row r="59" spans="1:37" s="227" customFormat="1">
      <c r="A59" s="353"/>
      <c r="B59" s="266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s="227" customFormat="1">
      <c r="A60" s="353"/>
      <c r="B60" s="266"/>
      <c r="C60" s="353"/>
      <c r="D60" s="353"/>
      <c r="E60" s="353"/>
      <c r="F60" s="353"/>
      <c r="G60" s="353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3"/>
      <c r="AA60" s="353"/>
      <c r="AB60" s="353"/>
      <c r="AC60" s="353"/>
      <c r="AD60" s="353"/>
      <c r="AE60" s="353"/>
      <c r="AF60" s="353"/>
      <c r="AG60" s="353"/>
      <c r="AH60" s="353"/>
      <c r="AI60" s="353"/>
      <c r="AJ60" s="353"/>
      <c r="AK60" s="354"/>
    </row>
    <row r="61" spans="1:37" s="227" customFormat="1">
      <c r="A61" s="353"/>
      <c r="B61" s="266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  <c r="Q61" s="353"/>
      <c r="R61" s="353"/>
      <c r="S61" s="353"/>
      <c r="T61" s="353"/>
      <c r="U61" s="353"/>
      <c r="V61" s="353"/>
      <c r="W61" s="353"/>
      <c r="X61" s="353"/>
      <c r="Y61" s="353"/>
      <c r="Z61" s="353"/>
      <c r="AA61" s="353"/>
      <c r="AB61" s="353"/>
      <c r="AC61" s="353"/>
      <c r="AD61" s="353"/>
      <c r="AE61" s="353"/>
      <c r="AF61" s="353"/>
      <c r="AG61" s="353"/>
      <c r="AH61" s="353"/>
      <c r="AI61" s="353"/>
      <c r="AJ61" s="353"/>
      <c r="AK61" s="354"/>
    </row>
    <row r="62" spans="1:37" s="227" customFormat="1">
      <c r="A62" s="353"/>
      <c r="B62" s="266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53"/>
      <c r="O62" s="353"/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53"/>
      <c r="AH62" s="353"/>
      <c r="AI62" s="353"/>
      <c r="AJ62" s="353"/>
      <c r="AK62" s="354"/>
    </row>
    <row r="63" spans="1:37" s="227" customFormat="1">
      <c r="A63" s="353"/>
      <c r="B63" s="266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3"/>
      <c r="AB63" s="353"/>
      <c r="AC63" s="353"/>
      <c r="AD63" s="353"/>
      <c r="AE63" s="353"/>
      <c r="AF63" s="353"/>
      <c r="AG63" s="353"/>
      <c r="AH63" s="353"/>
      <c r="AI63" s="353"/>
      <c r="AJ63" s="353"/>
      <c r="AK63" s="354"/>
    </row>
    <row r="64" spans="1:37" s="227" customFormat="1">
      <c r="A64" s="353"/>
      <c r="B64" s="266"/>
      <c r="C64" s="353"/>
      <c r="D64" s="353"/>
      <c r="E64" s="353"/>
      <c r="F64" s="353"/>
      <c r="G64" s="353"/>
      <c r="H64" s="353"/>
      <c r="I64" s="353"/>
      <c r="J64" s="353"/>
      <c r="K64" s="353"/>
      <c r="L64" s="353"/>
      <c r="M64" s="353"/>
      <c r="N64" s="353"/>
      <c r="O64" s="353"/>
      <c r="P64" s="353"/>
      <c r="Q64" s="353"/>
      <c r="R64" s="353"/>
      <c r="S64" s="353"/>
      <c r="T64" s="353"/>
      <c r="U64" s="353"/>
      <c r="V64" s="353"/>
      <c r="W64" s="353"/>
      <c r="X64" s="353"/>
      <c r="Y64" s="353"/>
      <c r="Z64" s="353"/>
      <c r="AA64" s="353"/>
      <c r="AB64" s="353"/>
      <c r="AC64" s="353"/>
      <c r="AD64" s="353"/>
      <c r="AE64" s="353"/>
      <c r="AF64" s="353"/>
      <c r="AG64" s="353"/>
      <c r="AH64" s="353"/>
      <c r="AI64" s="353"/>
      <c r="AJ64" s="353"/>
      <c r="AK64" s="354"/>
    </row>
    <row r="65" spans="1:37" s="227" customFormat="1">
      <c r="A65" s="353"/>
      <c r="B65" s="266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4"/>
    </row>
    <row r="66" spans="1:37" s="227" customFormat="1">
      <c r="A66" s="353"/>
      <c r="B66" s="266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4"/>
    </row>
    <row r="67" spans="1:37" s="227" customFormat="1">
      <c r="A67" s="353"/>
      <c r="B67" s="266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3"/>
      <c r="T67" s="353"/>
      <c r="U67" s="353"/>
      <c r="V67" s="353"/>
      <c r="W67" s="353"/>
      <c r="X67" s="353"/>
      <c r="Y67" s="353"/>
      <c r="Z67" s="353"/>
      <c r="AA67" s="353"/>
      <c r="AB67" s="353"/>
      <c r="AC67" s="353"/>
      <c r="AD67" s="353"/>
      <c r="AE67" s="353"/>
      <c r="AF67" s="353"/>
      <c r="AG67" s="353"/>
      <c r="AH67" s="353"/>
      <c r="AI67" s="353"/>
      <c r="AJ67" s="353"/>
      <c r="AK67" s="354"/>
    </row>
    <row r="68" spans="1:37" s="227" customFormat="1">
      <c r="A68" s="353"/>
      <c r="B68" s="266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3"/>
      <c r="AF68" s="353"/>
      <c r="AG68" s="353"/>
      <c r="AH68" s="353"/>
      <c r="AI68" s="353"/>
      <c r="AJ68" s="353"/>
      <c r="AK68" s="354"/>
    </row>
    <row r="69" spans="1:37" s="227" customFormat="1">
      <c r="A69" s="353"/>
      <c r="B69" s="266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3"/>
      <c r="AF69" s="353"/>
      <c r="AG69" s="353"/>
      <c r="AH69" s="353"/>
      <c r="AI69" s="353"/>
      <c r="AJ69" s="353"/>
      <c r="AK69" s="354"/>
    </row>
    <row r="70" spans="1:37" s="227" customFormat="1">
      <c r="A70" s="353"/>
      <c r="B70" s="266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53"/>
      <c r="AH70" s="353"/>
      <c r="AI70" s="353"/>
      <c r="AJ70" s="353"/>
      <c r="AK70" s="354"/>
    </row>
    <row r="71" spans="1:37" s="227" customFormat="1">
      <c r="A71" s="353"/>
      <c r="B71" s="266"/>
      <c r="C71" s="353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3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3"/>
      <c r="AH71" s="353"/>
      <c r="AI71" s="353"/>
      <c r="AJ71" s="353"/>
      <c r="AK71" s="354"/>
    </row>
    <row r="72" spans="1:37" s="227" customFormat="1">
      <c r="A72" s="353"/>
      <c r="B72" s="266"/>
      <c r="C72" s="353"/>
      <c r="D72" s="353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4"/>
    </row>
    <row r="73" spans="1:37" s="227" customFormat="1">
      <c r="A73" s="353"/>
      <c r="B73" s="266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4"/>
    </row>
    <row r="74" spans="1:37" s="227" customFormat="1">
      <c r="A74" s="353"/>
      <c r="B74" s="266"/>
      <c r="C74" s="353"/>
      <c r="D74" s="353"/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Q74" s="353"/>
      <c r="R74" s="353"/>
      <c r="S74" s="353"/>
      <c r="T74" s="353"/>
      <c r="U74" s="353"/>
      <c r="V74" s="353"/>
      <c r="W74" s="353"/>
      <c r="X74" s="353"/>
      <c r="Y74" s="353"/>
      <c r="Z74" s="353"/>
      <c r="AA74" s="353"/>
      <c r="AB74" s="353"/>
      <c r="AC74" s="353"/>
      <c r="AD74" s="353"/>
      <c r="AE74" s="353"/>
      <c r="AF74" s="353"/>
      <c r="AG74" s="353"/>
      <c r="AH74" s="353"/>
      <c r="AI74" s="353"/>
      <c r="AJ74" s="353"/>
      <c r="AK74" s="354"/>
    </row>
    <row r="75" spans="1:37" s="227" customFormat="1">
      <c r="A75" s="353"/>
      <c r="B75" s="266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3"/>
      <c r="AH75" s="353"/>
      <c r="AI75" s="353"/>
      <c r="AJ75" s="353"/>
      <c r="AK75" s="354"/>
    </row>
    <row r="76" spans="1:37" s="227" customFormat="1">
      <c r="A76" s="353"/>
      <c r="B76" s="266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3"/>
      <c r="AH76" s="353"/>
      <c r="AI76" s="353"/>
      <c r="AJ76" s="353"/>
      <c r="AK76" s="354"/>
    </row>
    <row r="77" spans="1:37" s="227" customFormat="1">
      <c r="A77" s="353"/>
      <c r="B77" s="266"/>
      <c r="C77" s="353"/>
      <c r="D77" s="353"/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Q77" s="353"/>
      <c r="R77" s="353"/>
      <c r="S77" s="353"/>
      <c r="T77" s="353"/>
      <c r="U77" s="353"/>
      <c r="V77" s="353"/>
      <c r="W77" s="353"/>
      <c r="X77" s="353"/>
      <c r="Y77" s="353"/>
      <c r="Z77" s="353"/>
      <c r="AA77" s="353"/>
      <c r="AB77" s="353"/>
      <c r="AC77" s="353"/>
      <c r="AD77" s="353"/>
      <c r="AE77" s="353"/>
      <c r="AF77" s="353"/>
      <c r="AG77" s="353"/>
      <c r="AH77" s="353"/>
      <c r="AI77" s="353"/>
      <c r="AJ77" s="353"/>
      <c r="AK77" s="354"/>
    </row>
    <row r="78" spans="1:37" s="227" customFormat="1">
      <c r="A78" s="353"/>
      <c r="B78" s="266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Q78" s="353"/>
      <c r="R78" s="353"/>
      <c r="S78" s="353"/>
      <c r="T78" s="353"/>
      <c r="U78" s="353"/>
      <c r="V78" s="353"/>
      <c r="W78" s="353"/>
      <c r="X78" s="353"/>
      <c r="Y78" s="353"/>
      <c r="Z78" s="353"/>
      <c r="AA78" s="353"/>
      <c r="AB78" s="353"/>
      <c r="AC78" s="353"/>
      <c r="AD78" s="353"/>
      <c r="AE78" s="353"/>
      <c r="AF78" s="353"/>
      <c r="AG78" s="353"/>
      <c r="AH78" s="353"/>
      <c r="AI78" s="353"/>
      <c r="AJ78" s="353"/>
      <c r="AK78" s="354"/>
    </row>
    <row r="79" spans="1:37" s="227" customFormat="1">
      <c r="A79" s="353"/>
      <c r="B79" s="266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Q79" s="353"/>
      <c r="R79" s="353"/>
      <c r="S79" s="353"/>
      <c r="T79" s="353"/>
      <c r="U79" s="353"/>
      <c r="V79" s="353"/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/>
      <c r="AJ79" s="353"/>
      <c r="AK79" s="354"/>
    </row>
    <row r="80" spans="1:37" s="227" customFormat="1">
      <c r="A80" s="353"/>
      <c r="B80" s="266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Q80" s="353"/>
      <c r="R80" s="353"/>
      <c r="S80" s="353"/>
      <c r="T80" s="353"/>
      <c r="U80" s="353"/>
      <c r="V80" s="353"/>
      <c r="W80" s="353"/>
      <c r="X80" s="353"/>
      <c r="Y80" s="353"/>
      <c r="Z80" s="353"/>
      <c r="AA80" s="353"/>
      <c r="AB80" s="353"/>
      <c r="AC80" s="353"/>
      <c r="AD80" s="353"/>
      <c r="AE80" s="353"/>
      <c r="AF80" s="353"/>
      <c r="AG80" s="353"/>
      <c r="AH80" s="353"/>
      <c r="AI80" s="353"/>
      <c r="AJ80" s="353"/>
      <c r="AK80" s="354"/>
    </row>
    <row r="81" spans="1:37" s="227" customFormat="1">
      <c r="A81" s="353"/>
      <c r="B81" s="266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3"/>
      <c r="AH81" s="353"/>
      <c r="AI81" s="353"/>
      <c r="AJ81" s="353"/>
      <c r="AK81" s="354"/>
    </row>
    <row r="82" spans="1:37" s="227" customFormat="1">
      <c r="A82" s="353"/>
      <c r="B82" s="266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4"/>
    </row>
    <row r="83" spans="1:37" s="227" customFormat="1">
      <c r="A83" s="353"/>
      <c r="B83" s="266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4"/>
    </row>
    <row r="84" spans="1:37" s="227" customFormat="1">
      <c r="A84" s="353"/>
      <c r="B84" s="266"/>
      <c r="C84" s="353"/>
      <c r="D84" s="353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4"/>
    </row>
    <row r="85" spans="1:37" s="227" customFormat="1">
      <c r="A85" s="353"/>
      <c r="B85" s="266"/>
      <c r="C85" s="353"/>
      <c r="D85" s="353"/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4"/>
    </row>
    <row r="86" spans="1:37" s="227" customFormat="1">
      <c r="A86" s="353"/>
      <c r="B86" s="266"/>
      <c r="C86" s="353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4"/>
    </row>
    <row r="87" spans="1:37" s="227" customFormat="1">
      <c r="A87" s="353"/>
      <c r="B87" s="266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4"/>
    </row>
    <row r="88" spans="1:37" s="227" customFormat="1">
      <c r="A88" s="353"/>
      <c r="B88" s="266"/>
      <c r="C88" s="353"/>
      <c r="D88" s="353"/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4"/>
    </row>
    <row r="89" spans="1:37" s="227" customFormat="1">
      <c r="A89" s="353"/>
      <c r="B89" s="266"/>
      <c r="C89" s="353"/>
      <c r="D89" s="353"/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4"/>
    </row>
    <row r="90" spans="1:37" s="227" customFormat="1">
      <c r="A90" s="353"/>
      <c r="B90" s="266"/>
      <c r="C90" s="353"/>
      <c r="D90" s="353"/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4"/>
    </row>
    <row r="91" spans="1:37" s="227" customFormat="1">
      <c r="A91" s="353"/>
      <c r="B91" s="266"/>
      <c r="C91" s="353"/>
      <c r="D91" s="353"/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4"/>
    </row>
    <row r="92" spans="1:37" s="227" customFormat="1">
      <c r="A92" s="353"/>
      <c r="B92" s="266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4"/>
    </row>
    <row r="93" spans="1:37" s="227" customFormat="1">
      <c r="A93" s="353"/>
      <c r="B93" s="266"/>
      <c r="C93" s="353"/>
      <c r="D93" s="353"/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4"/>
    </row>
    <row r="94" spans="1:37" s="227" customFormat="1">
      <c r="A94" s="353"/>
      <c r="B94" s="266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4"/>
    </row>
    <row r="95" spans="1:37" s="227" customFormat="1">
      <c r="A95" s="353"/>
      <c r="B95" s="266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4"/>
    </row>
    <row r="96" spans="1:37" s="227" customFormat="1">
      <c r="A96" s="353"/>
      <c r="B96" s="266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353"/>
      <c r="AH96" s="353"/>
      <c r="AI96" s="353"/>
      <c r="AJ96" s="353"/>
      <c r="AK96" s="354"/>
    </row>
    <row r="97" spans="1:37" s="227" customFormat="1">
      <c r="A97" s="353"/>
      <c r="B97" s="266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4"/>
    </row>
    <row r="98" spans="1:37" s="227" customFormat="1">
      <c r="A98" s="353"/>
      <c r="B98" s="266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353"/>
      <c r="AF98" s="353"/>
      <c r="AG98" s="353"/>
      <c r="AH98" s="353"/>
      <c r="AI98" s="353"/>
      <c r="AJ98" s="353"/>
      <c r="AK98" s="354"/>
    </row>
    <row r="99" spans="1:37" s="227" customFormat="1">
      <c r="A99" s="353"/>
      <c r="B99" s="266"/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4"/>
    </row>
    <row r="100" spans="1:37" s="227" customFormat="1">
      <c r="A100" s="353"/>
      <c r="B100" s="266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4"/>
    </row>
    <row r="101" spans="1:37" s="227" customFormat="1">
      <c r="A101" s="353"/>
      <c r="B101" s="266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4"/>
    </row>
    <row r="102" spans="1:37" s="227" customFormat="1">
      <c r="A102" s="353"/>
      <c r="B102" s="266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4"/>
    </row>
    <row r="103" spans="1:37" s="227" customFormat="1">
      <c r="A103" s="353"/>
      <c r="B103" s="266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3"/>
      <c r="AH103" s="353"/>
      <c r="AI103" s="353"/>
      <c r="AJ103" s="353"/>
      <c r="AK103" s="354"/>
    </row>
    <row r="104" spans="1:37" s="227" customFormat="1">
      <c r="A104" s="353"/>
      <c r="B104" s="266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53"/>
      <c r="AK104" s="354"/>
    </row>
    <row r="105" spans="1:37" s="227" customFormat="1">
      <c r="A105" s="353"/>
      <c r="B105" s="266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4"/>
    </row>
    <row r="106" spans="1:37" s="227" customFormat="1">
      <c r="A106" s="353"/>
      <c r="B106" s="266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4"/>
    </row>
    <row r="107" spans="1:37" s="227" customFormat="1">
      <c r="A107" s="353"/>
      <c r="B107" s="266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3"/>
      <c r="AD107" s="353"/>
      <c r="AE107" s="353"/>
      <c r="AF107" s="353"/>
      <c r="AG107" s="353"/>
      <c r="AH107" s="353"/>
      <c r="AI107" s="353"/>
      <c r="AJ107" s="353"/>
      <c r="AK107" s="354"/>
    </row>
    <row r="108" spans="1:37" s="227" customFormat="1">
      <c r="A108" s="353"/>
      <c r="B108" s="266"/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  <c r="AB108" s="353"/>
      <c r="AC108" s="353"/>
      <c r="AD108" s="353"/>
      <c r="AE108" s="353"/>
      <c r="AF108" s="353"/>
      <c r="AG108" s="353"/>
      <c r="AH108" s="353"/>
      <c r="AI108" s="353"/>
      <c r="AJ108" s="353"/>
      <c r="AK108" s="354"/>
    </row>
    <row r="109" spans="1:37" s="227" customFormat="1">
      <c r="A109" s="353"/>
      <c r="B109" s="266"/>
      <c r="C109" s="353"/>
      <c r="D109" s="353"/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3"/>
      <c r="AC109" s="353"/>
      <c r="AD109" s="353"/>
      <c r="AE109" s="353"/>
      <c r="AF109" s="353"/>
      <c r="AG109" s="353"/>
      <c r="AH109" s="353"/>
      <c r="AI109" s="353"/>
      <c r="AJ109" s="353"/>
      <c r="AK109" s="354"/>
    </row>
    <row r="110" spans="1:37" s="227" customFormat="1">
      <c r="A110" s="353"/>
      <c r="B110" s="266"/>
      <c r="C110" s="353"/>
      <c r="D110" s="353"/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4"/>
    </row>
    <row r="111" spans="1:37" s="227" customFormat="1">
      <c r="A111" s="353"/>
      <c r="B111" s="266"/>
      <c r="C111" s="353"/>
      <c r="D111" s="353"/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4"/>
    </row>
    <row r="112" spans="1:37" s="227" customFormat="1">
      <c r="A112" s="353"/>
      <c r="B112" s="266"/>
      <c r="C112" s="353"/>
      <c r="D112" s="353"/>
      <c r="E112" s="353"/>
      <c r="F112" s="353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4"/>
    </row>
    <row r="113" spans="1:171" s="227" customFormat="1">
      <c r="A113" s="353"/>
      <c r="B113" s="266"/>
      <c r="C113" s="353"/>
      <c r="D113" s="353"/>
      <c r="E113" s="353"/>
      <c r="F113" s="353"/>
      <c r="G113" s="353"/>
      <c r="H113" s="353"/>
      <c r="I113" s="353"/>
      <c r="J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  <c r="AF113" s="353"/>
      <c r="AG113" s="353"/>
      <c r="AH113" s="353"/>
      <c r="AI113" s="353"/>
      <c r="AJ113" s="353"/>
      <c r="AK113" s="354"/>
    </row>
    <row r="114" spans="1:171" s="227" customFormat="1">
      <c r="A114" s="353"/>
      <c r="B114" s="266"/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53"/>
      <c r="AG114" s="353"/>
      <c r="AH114" s="353"/>
      <c r="AI114" s="353"/>
      <c r="AJ114" s="353"/>
      <c r="AK114" s="354"/>
    </row>
    <row r="115" spans="1:171" s="227" customFormat="1">
      <c r="A115" s="353"/>
      <c r="B115" s="266"/>
      <c r="C115" s="353"/>
      <c r="D115" s="353"/>
      <c r="E115" s="353"/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  <c r="AF115" s="353"/>
      <c r="AG115" s="353"/>
      <c r="AH115" s="353"/>
      <c r="AI115" s="353"/>
      <c r="AJ115" s="353"/>
      <c r="AK115" s="354"/>
    </row>
    <row r="116" spans="1:171" s="227" customFormat="1">
      <c r="A116" s="353"/>
      <c r="B116" s="266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  <c r="AF116" s="353"/>
      <c r="AG116" s="353"/>
      <c r="AH116" s="353"/>
      <c r="AI116" s="353"/>
      <c r="AJ116" s="353"/>
      <c r="AK116" s="354"/>
    </row>
    <row r="117" spans="1:171" s="227" customFormat="1">
      <c r="A117" s="353"/>
      <c r="B117" s="266"/>
      <c r="C117" s="353"/>
      <c r="D117" s="353"/>
      <c r="E117" s="353"/>
      <c r="F117" s="353"/>
      <c r="G117" s="353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4"/>
    </row>
    <row r="118" spans="1:171" s="227" customFormat="1">
      <c r="A118" s="353"/>
      <c r="B118" s="266"/>
      <c r="C118" s="353"/>
      <c r="D118" s="353"/>
      <c r="E118" s="353"/>
      <c r="F118" s="353"/>
      <c r="G118" s="353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4"/>
    </row>
    <row r="119" spans="1:171" s="227" customFormat="1">
      <c r="A119" s="353"/>
      <c r="B119" s="266"/>
      <c r="C119" s="353"/>
      <c r="D119" s="353"/>
      <c r="E119" s="353"/>
      <c r="F119" s="353"/>
      <c r="G119" s="353"/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353"/>
      <c r="AG119" s="353"/>
      <c r="AH119" s="353"/>
      <c r="AI119" s="353"/>
      <c r="AJ119" s="353"/>
      <c r="AK119" s="354"/>
    </row>
    <row r="120" spans="1:171" s="227" customFormat="1">
      <c r="A120" s="353"/>
      <c r="B120" s="266"/>
      <c r="C120" s="353"/>
      <c r="D120" s="353"/>
      <c r="E120" s="353"/>
      <c r="F120" s="353"/>
      <c r="G120" s="353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4"/>
    </row>
    <row r="121" spans="1:171" s="227" customFormat="1">
      <c r="A121" s="353"/>
      <c r="B121" s="266"/>
      <c r="C121" s="353"/>
      <c r="D121" s="353"/>
      <c r="E121" s="353"/>
      <c r="F121" s="353"/>
      <c r="G121" s="353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3"/>
      <c r="AC121" s="353"/>
      <c r="AD121" s="353"/>
      <c r="AE121" s="353"/>
      <c r="AF121" s="353"/>
      <c r="AG121" s="353"/>
      <c r="AH121" s="353"/>
      <c r="AI121" s="353"/>
      <c r="AJ121" s="353"/>
      <c r="AK121" s="354"/>
    </row>
    <row r="122" spans="1:171" s="227" customFormat="1">
      <c r="A122" s="353"/>
      <c r="B122" s="266"/>
      <c r="C122" s="353"/>
      <c r="D122" s="353"/>
      <c r="E122" s="353"/>
      <c r="F122" s="353"/>
      <c r="G122" s="353"/>
      <c r="H122" s="353"/>
      <c r="I122" s="353"/>
      <c r="J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Y122" s="353"/>
      <c r="Z122" s="353"/>
      <c r="AA122" s="353"/>
      <c r="AB122" s="353"/>
      <c r="AC122" s="353"/>
      <c r="AD122" s="353"/>
      <c r="AE122" s="353"/>
      <c r="AF122" s="353"/>
      <c r="AG122" s="353"/>
      <c r="AH122" s="353"/>
      <c r="AI122" s="353"/>
      <c r="AJ122" s="353"/>
      <c r="AK122" s="354"/>
    </row>
    <row r="123" spans="1:171" s="227" customFormat="1">
      <c r="A123" s="353"/>
      <c r="B123" s="266"/>
      <c r="C123" s="353"/>
      <c r="D123" s="353"/>
      <c r="E123" s="353"/>
      <c r="F123" s="353"/>
      <c r="G123" s="353"/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3"/>
      <c r="AC123" s="353"/>
      <c r="AD123" s="353"/>
      <c r="AE123" s="353"/>
      <c r="AF123" s="353"/>
      <c r="AG123" s="353"/>
      <c r="AH123" s="353"/>
      <c r="AI123" s="353"/>
      <c r="AJ123" s="353"/>
      <c r="AK123" s="354"/>
    </row>
    <row r="124" spans="1:171" s="359" customFormat="1">
      <c r="A124" s="356"/>
      <c r="B124" s="357"/>
      <c r="C124" s="356"/>
      <c r="D124" s="356"/>
      <c r="E124" s="356"/>
      <c r="F124" s="356"/>
      <c r="G124" s="356"/>
      <c r="H124" s="356"/>
      <c r="I124" s="356"/>
      <c r="J124" s="356"/>
      <c r="K124" s="356"/>
      <c r="L124" s="356"/>
      <c r="M124" s="356"/>
      <c r="N124" s="356"/>
      <c r="O124" s="356"/>
      <c r="P124" s="356"/>
      <c r="Q124" s="356"/>
      <c r="R124" s="356"/>
      <c r="S124" s="356"/>
      <c r="T124" s="356"/>
      <c r="U124" s="356"/>
      <c r="V124" s="356"/>
      <c r="W124" s="356"/>
      <c r="X124" s="356"/>
      <c r="Y124" s="356"/>
      <c r="Z124" s="356"/>
      <c r="AA124" s="356"/>
      <c r="AB124" s="356"/>
      <c r="AC124" s="356"/>
      <c r="AD124" s="356"/>
      <c r="AE124" s="356"/>
      <c r="AF124" s="356"/>
      <c r="AG124" s="356"/>
      <c r="AH124" s="356"/>
      <c r="AI124" s="356"/>
      <c r="AJ124" s="356"/>
      <c r="AK124" s="358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  <c r="AY124" s="227"/>
      <c r="AZ124" s="227"/>
      <c r="BA124" s="227"/>
      <c r="BB124" s="227"/>
      <c r="BC124" s="227"/>
      <c r="BD124" s="227"/>
      <c r="BE124" s="227"/>
      <c r="BF124" s="227"/>
      <c r="BG124" s="227"/>
      <c r="BH124" s="227"/>
      <c r="BI124" s="227"/>
      <c r="BJ124" s="227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  <c r="BZ124" s="227"/>
      <c r="CA124" s="227"/>
      <c r="CB124" s="227"/>
      <c r="CC124" s="227"/>
      <c r="CD124" s="227"/>
      <c r="CE124" s="227"/>
      <c r="CF124" s="227"/>
      <c r="CG124" s="227"/>
      <c r="CH124" s="227"/>
      <c r="CI124" s="227"/>
      <c r="CJ124" s="227"/>
      <c r="CK124" s="227"/>
      <c r="CL124" s="227"/>
      <c r="CM124" s="227"/>
      <c r="CN124" s="227"/>
      <c r="CO124" s="227"/>
      <c r="CP124" s="227"/>
      <c r="CQ124" s="227"/>
      <c r="CR124" s="227"/>
      <c r="CS124" s="227"/>
      <c r="CT124" s="227"/>
      <c r="CU124" s="227"/>
      <c r="CV124" s="227"/>
      <c r="CW124" s="227"/>
      <c r="CX124" s="227"/>
      <c r="CY124" s="227"/>
      <c r="CZ124" s="227"/>
      <c r="DA124" s="227"/>
      <c r="DB124" s="227"/>
      <c r="DC124" s="227"/>
      <c r="DD124" s="227"/>
      <c r="DE124" s="227"/>
      <c r="DF124" s="227"/>
      <c r="DG124" s="227"/>
      <c r="DH124" s="227"/>
      <c r="DI124" s="227"/>
      <c r="DJ124" s="227"/>
      <c r="DK124" s="227"/>
      <c r="DL124" s="227"/>
      <c r="DM124" s="227"/>
      <c r="DN124" s="227"/>
      <c r="DO124" s="227"/>
      <c r="DP124" s="227"/>
      <c r="DQ124" s="227"/>
      <c r="DR124" s="227"/>
      <c r="DS124" s="227"/>
      <c r="DT124" s="227"/>
      <c r="DU124" s="227"/>
      <c r="DV124" s="227"/>
      <c r="DW124" s="227"/>
      <c r="DX124" s="227"/>
      <c r="DY124" s="227"/>
      <c r="DZ124" s="227"/>
      <c r="EA124" s="227"/>
      <c r="EB124" s="227"/>
      <c r="EC124" s="227"/>
      <c r="ED124" s="227"/>
      <c r="EE124" s="227"/>
      <c r="EF124" s="227"/>
      <c r="EG124" s="227"/>
      <c r="EH124" s="227"/>
      <c r="EI124" s="227"/>
      <c r="EJ124" s="227"/>
      <c r="EK124" s="227"/>
      <c r="EL124" s="227"/>
      <c r="EM124" s="227"/>
      <c r="EN124" s="227"/>
      <c r="EO124" s="227"/>
      <c r="EP124" s="227"/>
      <c r="EQ124" s="227"/>
      <c r="ER124" s="227"/>
      <c r="ES124" s="227"/>
      <c r="ET124" s="227"/>
      <c r="EU124" s="227"/>
      <c r="EV124" s="227"/>
      <c r="EW124" s="227"/>
      <c r="EX124" s="227"/>
      <c r="EY124" s="227"/>
      <c r="EZ124" s="227"/>
      <c r="FA124" s="227"/>
      <c r="FB124" s="227"/>
      <c r="FC124" s="227"/>
      <c r="FD124" s="227"/>
      <c r="FE124" s="227"/>
      <c r="FF124" s="227"/>
      <c r="FG124" s="227"/>
      <c r="FH124" s="227"/>
      <c r="FI124" s="227"/>
      <c r="FJ124" s="227"/>
      <c r="FK124" s="227"/>
      <c r="FL124" s="227"/>
      <c r="FM124" s="227"/>
      <c r="FN124" s="227"/>
      <c r="FO124" s="227"/>
    </row>
    <row r="125" spans="1:171" s="362" customFormat="1">
      <c r="A125" s="360"/>
      <c r="B125" s="271"/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1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  <c r="AY125" s="227"/>
      <c r="AZ125" s="227"/>
      <c r="BA125" s="227"/>
      <c r="BB125" s="227"/>
      <c r="BC125" s="227"/>
      <c r="BD125" s="227"/>
      <c r="BE125" s="227"/>
      <c r="BF125" s="227"/>
      <c r="BG125" s="227"/>
      <c r="BH125" s="227"/>
      <c r="BI125" s="227"/>
      <c r="BJ125" s="227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  <c r="BV125" s="227"/>
      <c r="BW125" s="227"/>
      <c r="BX125" s="227"/>
      <c r="BY125" s="227"/>
      <c r="BZ125" s="227"/>
      <c r="CA125" s="227"/>
      <c r="CB125" s="227"/>
      <c r="CC125" s="227"/>
      <c r="CD125" s="227"/>
      <c r="CE125" s="227"/>
      <c r="CF125" s="227"/>
      <c r="CG125" s="227"/>
      <c r="CH125" s="227"/>
      <c r="CI125" s="227"/>
      <c r="CJ125" s="227"/>
      <c r="CK125" s="227"/>
      <c r="CL125" s="227"/>
      <c r="CM125" s="227"/>
      <c r="CN125" s="227"/>
      <c r="CO125" s="227"/>
      <c r="CP125" s="227"/>
      <c r="CQ125" s="227"/>
      <c r="CR125" s="227"/>
      <c r="CS125" s="227"/>
      <c r="CT125" s="227"/>
      <c r="CU125" s="227"/>
      <c r="CV125" s="227"/>
      <c r="CW125" s="227"/>
      <c r="CX125" s="227"/>
      <c r="CY125" s="227"/>
      <c r="CZ125" s="227"/>
      <c r="DA125" s="227"/>
      <c r="DB125" s="227"/>
      <c r="DC125" s="227"/>
      <c r="DD125" s="227"/>
      <c r="DE125" s="227"/>
      <c r="DF125" s="227"/>
      <c r="DG125" s="227"/>
      <c r="DH125" s="227"/>
      <c r="DI125" s="227"/>
      <c r="DJ125" s="227"/>
      <c r="DK125" s="227"/>
      <c r="DL125" s="227"/>
      <c r="DM125" s="227"/>
      <c r="DN125" s="227"/>
      <c r="DO125" s="227"/>
      <c r="DP125" s="227"/>
      <c r="DQ125" s="227"/>
      <c r="DR125" s="227"/>
      <c r="DS125" s="227"/>
      <c r="DT125" s="227"/>
      <c r="DU125" s="227"/>
      <c r="DV125" s="227"/>
      <c r="DW125" s="227"/>
      <c r="DX125" s="227"/>
      <c r="DY125" s="227"/>
      <c r="DZ125" s="227"/>
      <c r="EA125" s="227"/>
      <c r="EB125" s="227"/>
      <c r="EC125" s="227"/>
      <c r="ED125" s="227"/>
      <c r="EE125" s="227"/>
      <c r="EF125" s="227"/>
      <c r="EG125" s="227"/>
      <c r="EH125" s="227"/>
      <c r="EI125" s="227"/>
      <c r="EJ125" s="227"/>
      <c r="EK125" s="227"/>
      <c r="EL125" s="227"/>
      <c r="EM125" s="227"/>
      <c r="EN125" s="227"/>
      <c r="EO125" s="227"/>
      <c r="EP125" s="227"/>
      <c r="EQ125" s="227"/>
      <c r="ER125" s="227"/>
      <c r="ES125" s="227"/>
      <c r="ET125" s="227"/>
      <c r="EU125" s="227"/>
      <c r="EV125" s="227"/>
      <c r="EW125" s="227"/>
      <c r="EX125" s="227"/>
      <c r="EY125" s="227"/>
      <c r="EZ125" s="227"/>
      <c r="FA125" s="227"/>
      <c r="FB125" s="227"/>
      <c r="FC125" s="227"/>
      <c r="FD125" s="227"/>
      <c r="FE125" s="227"/>
      <c r="FF125" s="227"/>
      <c r="FG125" s="227"/>
      <c r="FH125" s="227"/>
      <c r="FI125" s="227"/>
      <c r="FJ125" s="227"/>
      <c r="FK125" s="227"/>
      <c r="FL125" s="227"/>
      <c r="FM125" s="227"/>
      <c r="FN125" s="227"/>
      <c r="FO125" s="227"/>
    </row>
    <row r="126" spans="1:171" s="362" customFormat="1">
      <c r="A126" s="360"/>
      <c r="B126" s="271"/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1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  <c r="AY126" s="227"/>
      <c r="AZ126" s="227"/>
      <c r="BA126" s="227"/>
      <c r="BB126" s="227"/>
      <c r="BC126" s="227"/>
      <c r="BD126" s="227"/>
      <c r="BE126" s="227"/>
      <c r="BF126" s="227"/>
      <c r="BG126" s="227"/>
      <c r="BH126" s="227"/>
      <c r="BI126" s="227"/>
      <c r="BJ126" s="227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  <c r="BZ126" s="227"/>
      <c r="CA126" s="227"/>
      <c r="CB126" s="227"/>
      <c r="CC126" s="227"/>
      <c r="CD126" s="227"/>
      <c r="CE126" s="227"/>
      <c r="CF126" s="227"/>
      <c r="CG126" s="227"/>
      <c r="CH126" s="227"/>
      <c r="CI126" s="227"/>
      <c r="CJ126" s="227"/>
      <c r="CK126" s="227"/>
      <c r="CL126" s="227"/>
      <c r="CM126" s="227"/>
      <c r="CN126" s="227"/>
      <c r="CO126" s="227"/>
      <c r="CP126" s="227"/>
      <c r="CQ126" s="227"/>
      <c r="CR126" s="227"/>
      <c r="CS126" s="227"/>
      <c r="CT126" s="227"/>
      <c r="CU126" s="227"/>
      <c r="CV126" s="227"/>
      <c r="CW126" s="227"/>
      <c r="CX126" s="227"/>
      <c r="CY126" s="227"/>
      <c r="CZ126" s="227"/>
      <c r="DA126" s="227"/>
      <c r="DB126" s="227"/>
      <c r="DC126" s="227"/>
      <c r="DD126" s="227"/>
      <c r="DE126" s="227"/>
      <c r="DF126" s="227"/>
      <c r="DG126" s="227"/>
      <c r="DH126" s="227"/>
      <c r="DI126" s="227"/>
      <c r="DJ126" s="227"/>
      <c r="DK126" s="227"/>
      <c r="DL126" s="227"/>
      <c r="DM126" s="227"/>
      <c r="DN126" s="227"/>
      <c r="DO126" s="227"/>
      <c r="DP126" s="227"/>
      <c r="DQ126" s="227"/>
      <c r="DR126" s="227"/>
      <c r="DS126" s="227"/>
      <c r="DT126" s="227"/>
      <c r="DU126" s="227"/>
      <c r="DV126" s="227"/>
      <c r="DW126" s="227"/>
      <c r="DX126" s="227"/>
      <c r="DY126" s="227"/>
      <c r="DZ126" s="227"/>
      <c r="EA126" s="227"/>
      <c r="EB126" s="227"/>
      <c r="EC126" s="227"/>
      <c r="ED126" s="227"/>
      <c r="EE126" s="227"/>
      <c r="EF126" s="227"/>
      <c r="EG126" s="227"/>
      <c r="EH126" s="227"/>
      <c r="EI126" s="227"/>
      <c r="EJ126" s="227"/>
      <c r="EK126" s="227"/>
      <c r="EL126" s="227"/>
      <c r="EM126" s="227"/>
      <c r="EN126" s="227"/>
      <c r="EO126" s="227"/>
      <c r="EP126" s="227"/>
      <c r="EQ126" s="227"/>
      <c r="ER126" s="227"/>
      <c r="ES126" s="227"/>
      <c r="ET126" s="227"/>
      <c r="EU126" s="227"/>
      <c r="EV126" s="227"/>
      <c r="EW126" s="227"/>
      <c r="EX126" s="227"/>
      <c r="EY126" s="227"/>
      <c r="EZ126" s="227"/>
      <c r="FA126" s="227"/>
      <c r="FB126" s="227"/>
      <c r="FC126" s="227"/>
      <c r="FD126" s="227"/>
      <c r="FE126" s="227"/>
      <c r="FF126" s="227"/>
      <c r="FG126" s="227"/>
      <c r="FH126" s="227"/>
      <c r="FI126" s="227"/>
      <c r="FJ126" s="227"/>
      <c r="FK126" s="227"/>
      <c r="FL126" s="227"/>
      <c r="FM126" s="227"/>
      <c r="FN126" s="227"/>
      <c r="FO126" s="227"/>
    </row>
    <row r="127" spans="1:171" s="362" customFormat="1">
      <c r="A127" s="360"/>
      <c r="B127" s="271"/>
      <c r="C127" s="360"/>
      <c r="D127" s="360"/>
      <c r="E127" s="360"/>
      <c r="F127" s="360"/>
      <c r="G127" s="360"/>
      <c r="H127" s="360"/>
      <c r="I127" s="360"/>
      <c r="J127" s="360"/>
      <c r="K127" s="360"/>
      <c r="L127" s="360"/>
      <c r="M127" s="360"/>
      <c r="N127" s="360"/>
      <c r="O127" s="360"/>
      <c r="P127" s="360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1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  <c r="AY127" s="227"/>
      <c r="AZ127" s="227"/>
      <c r="BA127" s="227"/>
      <c r="BB127" s="227"/>
      <c r="BC127" s="227"/>
      <c r="BD127" s="227"/>
      <c r="BE127" s="227"/>
      <c r="BF127" s="227"/>
      <c r="BG127" s="227"/>
      <c r="BH127" s="227"/>
      <c r="BI127" s="227"/>
      <c r="BJ127" s="227"/>
      <c r="BK127" s="227"/>
      <c r="BL127" s="227"/>
      <c r="BM127" s="227"/>
      <c r="BN127" s="227"/>
      <c r="BO127" s="227"/>
      <c r="BP127" s="227"/>
      <c r="BQ127" s="227"/>
      <c r="BR127" s="227"/>
      <c r="BS127" s="227"/>
      <c r="BT127" s="227"/>
      <c r="BU127" s="227"/>
      <c r="BV127" s="227"/>
      <c r="BW127" s="227"/>
      <c r="BX127" s="227"/>
      <c r="BY127" s="227"/>
      <c r="BZ127" s="227"/>
      <c r="CA127" s="227"/>
      <c r="CB127" s="227"/>
      <c r="CC127" s="227"/>
      <c r="CD127" s="227"/>
      <c r="CE127" s="227"/>
      <c r="CF127" s="227"/>
      <c r="CG127" s="227"/>
      <c r="CH127" s="227"/>
      <c r="CI127" s="227"/>
      <c r="CJ127" s="227"/>
      <c r="CK127" s="227"/>
      <c r="CL127" s="227"/>
      <c r="CM127" s="227"/>
      <c r="CN127" s="227"/>
      <c r="CO127" s="227"/>
      <c r="CP127" s="227"/>
      <c r="CQ127" s="227"/>
      <c r="CR127" s="227"/>
      <c r="CS127" s="227"/>
      <c r="CT127" s="227"/>
      <c r="CU127" s="227"/>
      <c r="CV127" s="227"/>
      <c r="CW127" s="227"/>
      <c r="CX127" s="227"/>
      <c r="CY127" s="227"/>
      <c r="CZ127" s="227"/>
      <c r="DA127" s="227"/>
      <c r="DB127" s="227"/>
      <c r="DC127" s="227"/>
      <c r="DD127" s="227"/>
      <c r="DE127" s="227"/>
      <c r="DF127" s="227"/>
      <c r="DG127" s="227"/>
      <c r="DH127" s="227"/>
      <c r="DI127" s="227"/>
      <c r="DJ127" s="227"/>
      <c r="DK127" s="227"/>
      <c r="DL127" s="227"/>
      <c r="DM127" s="227"/>
      <c r="DN127" s="227"/>
      <c r="DO127" s="227"/>
      <c r="DP127" s="227"/>
      <c r="DQ127" s="227"/>
      <c r="DR127" s="227"/>
      <c r="DS127" s="227"/>
      <c r="DT127" s="227"/>
      <c r="DU127" s="227"/>
      <c r="DV127" s="227"/>
      <c r="DW127" s="227"/>
      <c r="DX127" s="227"/>
      <c r="DY127" s="227"/>
      <c r="DZ127" s="227"/>
      <c r="EA127" s="227"/>
      <c r="EB127" s="227"/>
      <c r="EC127" s="227"/>
      <c r="ED127" s="227"/>
      <c r="EE127" s="227"/>
      <c r="EF127" s="227"/>
      <c r="EG127" s="227"/>
      <c r="EH127" s="227"/>
      <c r="EI127" s="227"/>
      <c r="EJ127" s="227"/>
      <c r="EK127" s="227"/>
      <c r="EL127" s="227"/>
      <c r="EM127" s="227"/>
      <c r="EN127" s="227"/>
      <c r="EO127" s="227"/>
      <c r="EP127" s="227"/>
      <c r="EQ127" s="227"/>
      <c r="ER127" s="227"/>
      <c r="ES127" s="227"/>
      <c r="ET127" s="227"/>
      <c r="EU127" s="227"/>
      <c r="EV127" s="227"/>
      <c r="EW127" s="227"/>
      <c r="EX127" s="227"/>
      <c r="EY127" s="227"/>
      <c r="EZ127" s="227"/>
      <c r="FA127" s="227"/>
      <c r="FB127" s="227"/>
      <c r="FC127" s="227"/>
      <c r="FD127" s="227"/>
      <c r="FE127" s="227"/>
      <c r="FF127" s="227"/>
      <c r="FG127" s="227"/>
      <c r="FH127" s="227"/>
      <c r="FI127" s="227"/>
      <c r="FJ127" s="227"/>
      <c r="FK127" s="227"/>
      <c r="FL127" s="227"/>
      <c r="FM127" s="227"/>
      <c r="FN127" s="227"/>
      <c r="FO127" s="227"/>
    </row>
    <row r="128" spans="1:171" s="362" customFormat="1">
      <c r="A128" s="360"/>
      <c r="B128" s="271"/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1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  <c r="AY128" s="227"/>
      <c r="AZ128" s="227"/>
      <c r="BA128" s="227"/>
      <c r="BB128" s="227"/>
      <c r="BC128" s="227"/>
      <c r="BD128" s="227"/>
      <c r="BE128" s="227"/>
      <c r="BF128" s="227"/>
      <c r="BG128" s="227"/>
      <c r="BH128" s="227"/>
      <c r="BI128" s="227"/>
      <c r="BJ128" s="227"/>
      <c r="BK128" s="227"/>
      <c r="BL128" s="227"/>
      <c r="BM128" s="227"/>
      <c r="BN128" s="227"/>
      <c r="BO128" s="227"/>
      <c r="BP128" s="227"/>
      <c r="BQ128" s="227"/>
      <c r="BR128" s="227"/>
      <c r="BS128" s="227"/>
      <c r="BT128" s="227"/>
      <c r="BU128" s="227"/>
      <c r="BV128" s="227"/>
      <c r="BW128" s="227"/>
      <c r="BX128" s="227"/>
      <c r="BY128" s="227"/>
      <c r="BZ128" s="227"/>
      <c r="CA128" s="227"/>
      <c r="CB128" s="227"/>
      <c r="CC128" s="227"/>
      <c r="CD128" s="227"/>
      <c r="CE128" s="227"/>
      <c r="CF128" s="227"/>
      <c r="CG128" s="227"/>
      <c r="CH128" s="227"/>
      <c r="CI128" s="227"/>
      <c r="CJ128" s="227"/>
      <c r="CK128" s="227"/>
      <c r="CL128" s="227"/>
      <c r="CM128" s="227"/>
      <c r="CN128" s="227"/>
      <c r="CO128" s="227"/>
      <c r="CP128" s="227"/>
      <c r="CQ128" s="227"/>
      <c r="CR128" s="227"/>
      <c r="CS128" s="227"/>
      <c r="CT128" s="227"/>
      <c r="CU128" s="227"/>
      <c r="CV128" s="227"/>
      <c r="CW128" s="227"/>
      <c r="CX128" s="227"/>
      <c r="CY128" s="227"/>
      <c r="CZ128" s="227"/>
      <c r="DA128" s="227"/>
      <c r="DB128" s="227"/>
      <c r="DC128" s="227"/>
      <c r="DD128" s="227"/>
      <c r="DE128" s="227"/>
      <c r="DF128" s="227"/>
      <c r="DG128" s="227"/>
      <c r="DH128" s="227"/>
      <c r="DI128" s="227"/>
      <c r="DJ128" s="227"/>
      <c r="DK128" s="227"/>
      <c r="DL128" s="227"/>
      <c r="DM128" s="227"/>
      <c r="DN128" s="227"/>
      <c r="DO128" s="227"/>
      <c r="DP128" s="227"/>
      <c r="DQ128" s="227"/>
      <c r="DR128" s="227"/>
      <c r="DS128" s="227"/>
      <c r="DT128" s="227"/>
      <c r="DU128" s="227"/>
      <c r="DV128" s="227"/>
      <c r="DW128" s="227"/>
      <c r="DX128" s="227"/>
      <c r="DY128" s="227"/>
      <c r="DZ128" s="227"/>
      <c r="EA128" s="227"/>
      <c r="EB128" s="227"/>
      <c r="EC128" s="227"/>
      <c r="ED128" s="227"/>
      <c r="EE128" s="227"/>
      <c r="EF128" s="227"/>
      <c r="EG128" s="227"/>
      <c r="EH128" s="227"/>
      <c r="EI128" s="227"/>
      <c r="EJ128" s="227"/>
      <c r="EK128" s="227"/>
      <c r="EL128" s="227"/>
      <c r="EM128" s="227"/>
      <c r="EN128" s="227"/>
      <c r="EO128" s="227"/>
      <c r="EP128" s="227"/>
      <c r="EQ128" s="227"/>
      <c r="ER128" s="227"/>
      <c r="ES128" s="227"/>
      <c r="ET128" s="227"/>
      <c r="EU128" s="227"/>
      <c r="EV128" s="227"/>
      <c r="EW128" s="227"/>
      <c r="EX128" s="227"/>
      <c r="EY128" s="227"/>
      <c r="EZ128" s="227"/>
      <c r="FA128" s="227"/>
      <c r="FB128" s="227"/>
      <c r="FC128" s="227"/>
      <c r="FD128" s="227"/>
      <c r="FE128" s="227"/>
      <c r="FF128" s="227"/>
      <c r="FG128" s="227"/>
      <c r="FH128" s="227"/>
      <c r="FI128" s="227"/>
      <c r="FJ128" s="227"/>
      <c r="FK128" s="227"/>
      <c r="FL128" s="227"/>
      <c r="FM128" s="227"/>
      <c r="FN128" s="227"/>
      <c r="FO128" s="227"/>
    </row>
    <row r="129" spans="1:171" s="362" customFormat="1">
      <c r="A129" s="360"/>
      <c r="B129" s="271"/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1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7"/>
      <c r="AZ129" s="227"/>
      <c r="BA129" s="227"/>
      <c r="BB129" s="227"/>
      <c r="BC129" s="227"/>
      <c r="BD129" s="227"/>
      <c r="BE129" s="227"/>
      <c r="BF129" s="227"/>
      <c r="BG129" s="227"/>
      <c r="BH129" s="227"/>
      <c r="BI129" s="227"/>
      <c r="BJ129" s="227"/>
      <c r="BK129" s="227"/>
      <c r="BL129" s="227"/>
      <c r="BM129" s="227"/>
      <c r="BN129" s="227"/>
      <c r="BO129" s="227"/>
      <c r="BP129" s="227"/>
      <c r="BQ129" s="227"/>
      <c r="BR129" s="227"/>
      <c r="BS129" s="227"/>
      <c r="BT129" s="227"/>
      <c r="BU129" s="227"/>
      <c r="BV129" s="227"/>
      <c r="BW129" s="227"/>
      <c r="BX129" s="227"/>
      <c r="BY129" s="227"/>
      <c r="BZ129" s="227"/>
      <c r="CA129" s="227"/>
      <c r="CB129" s="227"/>
      <c r="CC129" s="227"/>
      <c r="CD129" s="227"/>
      <c r="CE129" s="227"/>
      <c r="CF129" s="227"/>
      <c r="CG129" s="227"/>
      <c r="CH129" s="227"/>
      <c r="CI129" s="227"/>
      <c r="CJ129" s="227"/>
      <c r="CK129" s="227"/>
      <c r="CL129" s="227"/>
      <c r="CM129" s="227"/>
      <c r="CN129" s="227"/>
      <c r="CO129" s="227"/>
      <c r="CP129" s="227"/>
      <c r="CQ129" s="227"/>
      <c r="CR129" s="227"/>
      <c r="CS129" s="227"/>
      <c r="CT129" s="227"/>
      <c r="CU129" s="227"/>
      <c r="CV129" s="227"/>
      <c r="CW129" s="227"/>
      <c r="CX129" s="227"/>
      <c r="CY129" s="227"/>
      <c r="CZ129" s="227"/>
      <c r="DA129" s="227"/>
      <c r="DB129" s="227"/>
      <c r="DC129" s="227"/>
      <c r="DD129" s="227"/>
      <c r="DE129" s="227"/>
      <c r="DF129" s="227"/>
      <c r="DG129" s="227"/>
      <c r="DH129" s="227"/>
      <c r="DI129" s="227"/>
      <c r="DJ129" s="227"/>
      <c r="DK129" s="227"/>
      <c r="DL129" s="227"/>
      <c r="DM129" s="227"/>
      <c r="DN129" s="227"/>
      <c r="DO129" s="227"/>
      <c r="DP129" s="227"/>
      <c r="DQ129" s="227"/>
      <c r="DR129" s="227"/>
      <c r="DS129" s="227"/>
      <c r="DT129" s="227"/>
      <c r="DU129" s="227"/>
      <c r="DV129" s="227"/>
      <c r="DW129" s="227"/>
      <c r="DX129" s="227"/>
      <c r="DY129" s="227"/>
      <c r="DZ129" s="227"/>
      <c r="EA129" s="227"/>
      <c r="EB129" s="227"/>
      <c r="EC129" s="227"/>
      <c r="ED129" s="227"/>
      <c r="EE129" s="227"/>
      <c r="EF129" s="227"/>
      <c r="EG129" s="227"/>
      <c r="EH129" s="227"/>
      <c r="EI129" s="227"/>
      <c r="EJ129" s="227"/>
      <c r="EK129" s="227"/>
      <c r="EL129" s="227"/>
      <c r="EM129" s="227"/>
      <c r="EN129" s="227"/>
      <c r="EO129" s="227"/>
      <c r="EP129" s="227"/>
      <c r="EQ129" s="227"/>
      <c r="ER129" s="227"/>
      <c r="ES129" s="227"/>
      <c r="ET129" s="227"/>
      <c r="EU129" s="227"/>
      <c r="EV129" s="227"/>
      <c r="EW129" s="227"/>
      <c r="EX129" s="227"/>
      <c r="EY129" s="227"/>
      <c r="EZ129" s="227"/>
      <c r="FA129" s="227"/>
      <c r="FB129" s="227"/>
      <c r="FC129" s="227"/>
      <c r="FD129" s="227"/>
      <c r="FE129" s="227"/>
      <c r="FF129" s="227"/>
      <c r="FG129" s="227"/>
      <c r="FH129" s="227"/>
      <c r="FI129" s="227"/>
      <c r="FJ129" s="227"/>
      <c r="FK129" s="227"/>
      <c r="FL129" s="227"/>
      <c r="FM129" s="227"/>
      <c r="FN129" s="227"/>
      <c r="FO129" s="227"/>
    </row>
    <row r="130" spans="1:171" s="362" customFormat="1">
      <c r="A130" s="360"/>
      <c r="B130" s="271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1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  <c r="AY130" s="227"/>
      <c r="AZ130" s="227"/>
      <c r="BA130" s="227"/>
      <c r="BB130" s="227"/>
      <c r="BC130" s="227"/>
      <c r="BD130" s="227"/>
      <c r="BE130" s="227"/>
      <c r="BF130" s="227"/>
      <c r="BG130" s="227"/>
      <c r="BH130" s="227"/>
      <c r="BI130" s="227"/>
      <c r="BJ130" s="227"/>
      <c r="BK130" s="227"/>
      <c r="BL130" s="227"/>
      <c r="BM130" s="227"/>
      <c r="BN130" s="227"/>
      <c r="BO130" s="227"/>
      <c r="BP130" s="227"/>
      <c r="BQ130" s="227"/>
      <c r="BR130" s="227"/>
      <c r="BS130" s="227"/>
      <c r="BT130" s="227"/>
      <c r="BU130" s="227"/>
      <c r="BV130" s="227"/>
      <c r="BW130" s="227"/>
      <c r="BX130" s="227"/>
      <c r="BY130" s="227"/>
      <c r="BZ130" s="227"/>
      <c r="CA130" s="227"/>
      <c r="CB130" s="227"/>
      <c r="CC130" s="227"/>
      <c r="CD130" s="227"/>
      <c r="CE130" s="227"/>
      <c r="CF130" s="227"/>
      <c r="CG130" s="227"/>
      <c r="CH130" s="227"/>
      <c r="CI130" s="227"/>
      <c r="CJ130" s="227"/>
      <c r="CK130" s="227"/>
      <c r="CL130" s="227"/>
      <c r="CM130" s="227"/>
      <c r="CN130" s="227"/>
      <c r="CO130" s="227"/>
      <c r="CP130" s="227"/>
      <c r="CQ130" s="227"/>
      <c r="CR130" s="227"/>
      <c r="CS130" s="227"/>
      <c r="CT130" s="227"/>
      <c r="CU130" s="227"/>
      <c r="CV130" s="227"/>
      <c r="CW130" s="227"/>
      <c r="CX130" s="227"/>
      <c r="CY130" s="227"/>
      <c r="CZ130" s="227"/>
      <c r="DA130" s="227"/>
      <c r="DB130" s="227"/>
      <c r="DC130" s="227"/>
      <c r="DD130" s="227"/>
      <c r="DE130" s="227"/>
      <c r="DF130" s="227"/>
      <c r="DG130" s="227"/>
      <c r="DH130" s="227"/>
      <c r="DI130" s="227"/>
      <c r="DJ130" s="227"/>
      <c r="DK130" s="227"/>
      <c r="DL130" s="227"/>
      <c r="DM130" s="227"/>
      <c r="DN130" s="227"/>
      <c r="DO130" s="227"/>
      <c r="DP130" s="227"/>
      <c r="DQ130" s="227"/>
      <c r="DR130" s="227"/>
      <c r="DS130" s="227"/>
      <c r="DT130" s="227"/>
      <c r="DU130" s="227"/>
      <c r="DV130" s="227"/>
      <c r="DW130" s="227"/>
      <c r="DX130" s="227"/>
      <c r="DY130" s="227"/>
      <c r="DZ130" s="227"/>
      <c r="EA130" s="227"/>
      <c r="EB130" s="227"/>
      <c r="EC130" s="227"/>
      <c r="ED130" s="227"/>
      <c r="EE130" s="227"/>
      <c r="EF130" s="227"/>
      <c r="EG130" s="227"/>
      <c r="EH130" s="227"/>
      <c r="EI130" s="227"/>
      <c r="EJ130" s="227"/>
      <c r="EK130" s="227"/>
      <c r="EL130" s="227"/>
      <c r="EM130" s="227"/>
      <c r="EN130" s="227"/>
      <c r="EO130" s="227"/>
      <c r="EP130" s="227"/>
      <c r="EQ130" s="227"/>
      <c r="ER130" s="227"/>
      <c r="ES130" s="227"/>
      <c r="ET130" s="227"/>
      <c r="EU130" s="227"/>
      <c r="EV130" s="227"/>
      <c r="EW130" s="227"/>
      <c r="EX130" s="227"/>
      <c r="EY130" s="227"/>
      <c r="EZ130" s="227"/>
      <c r="FA130" s="227"/>
      <c r="FB130" s="227"/>
      <c r="FC130" s="227"/>
      <c r="FD130" s="227"/>
      <c r="FE130" s="227"/>
      <c r="FF130" s="227"/>
      <c r="FG130" s="227"/>
      <c r="FH130" s="227"/>
      <c r="FI130" s="227"/>
      <c r="FJ130" s="227"/>
      <c r="FK130" s="227"/>
      <c r="FL130" s="227"/>
      <c r="FM130" s="227"/>
      <c r="FN130" s="227"/>
      <c r="FO130" s="227"/>
    </row>
    <row r="131" spans="1:171" s="362" customFormat="1">
      <c r="A131" s="360"/>
      <c r="B131" s="271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1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  <c r="AY131" s="227"/>
      <c r="AZ131" s="227"/>
      <c r="BA131" s="227"/>
      <c r="BB131" s="227"/>
      <c r="BC131" s="227"/>
      <c r="BD131" s="227"/>
      <c r="BE131" s="227"/>
      <c r="BF131" s="227"/>
      <c r="BG131" s="227"/>
      <c r="BH131" s="227"/>
      <c r="BI131" s="227"/>
      <c r="BJ131" s="227"/>
      <c r="BK131" s="227"/>
      <c r="BL131" s="227"/>
      <c r="BM131" s="227"/>
      <c r="BN131" s="227"/>
      <c r="BO131" s="227"/>
      <c r="BP131" s="227"/>
      <c r="BQ131" s="227"/>
      <c r="BR131" s="227"/>
      <c r="BS131" s="227"/>
      <c r="BT131" s="227"/>
      <c r="BU131" s="227"/>
      <c r="BV131" s="227"/>
      <c r="BW131" s="227"/>
      <c r="BX131" s="227"/>
      <c r="BY131" s="227"/>
      <c r="BZ131" s="227"/>
      <c r="CA131" s="227"/>
      <c r="CB131" s="227"/>
      <c r="CC131" s="227"/>
      <c r="CD131" s="227"/>
      <c r="CE131" s="227"/>
      <c r="CF131" s="227"/>
      <c r="CG131" s="227"/>
      <c r="CH131" s="227"/>
      <c r="CI131" s="227"/>
      <c r="CJ131" s="227"/>
      <c r="CK131" s="227"/>
      <c r="CL131" s="227"/>
      <c r="CM131" s="227"/>
      <c r="CN131" s="227"/>
      <c r="CO131" s="227"/>
      <c r="CP131" s="227"/>
      <c r="CQ131" s="227"/>
      <c r="CR131" s="227"/>
      <c r="CS131" s="227"/>
      <c r="CT131" s="227"/>
      <c r="CU131" s="227"/>
      <c r="CV131" s="227"/>
      <c r="CW131" s="227"/>
      <c r="CX131" s="227"/>
      <c r="CY131" s="227"/>
      <c r="CZ131" s="227"/>
      <c r="DA131" s="227"/>
      <c r="DB131" s="227"/>
      <c r="DC131" s="227"/>
      <c r="DD131" s="227"/>
      <c r="DE131" s="227"/>
      <c r="DF131" s="227"/>
      <c r="DG131" s="227"/>
      <c r="DH131" s="227"/>
      <c r="DI131" s="227"/>
      <c r="DJ131" s="227"/>
      <c r="DK131" s="227"/>
      <c r="DL131" s="227"/>
      <c r="DM131" s="227"/>
      <c r="DN131" s="227"/>
      <c r="DO131" s="227"/>
      <c r="DP131" s="227"/>
      <c r="DQ131" s="227"/>
      <c r="DR131" s="227"/>
      <c r="DS131" s="227"/>
      <c r="DT131" s="227"/>
      <c r="DU131" s="227"/>
      <c r="DV131" s="227"/>
      <c r="DW131" s="227"/>
      <c r="DX131" s="227"/>
      <c r="DY131" s="227"/>
      <c r="DZ131" s="227"/>
      <c r="EA131" s="227"/>
      <c r="EB131" s="227"/>
      <c r="EC131" s="227"/>
      <c r="ED131" s="227"/>
      <c r="EE131" s="227"/>
      <c r="EF131" s="227"/>
      <c r="EG131" s="227"/>
      <c r="EH131" s="227"/>
      <c r="EI131" s="227"/>
      <c r="EJ131" s="227"/>
      <c r="EK131" s="227"/>
      <c r="EL131" s="227"/>
      <c r="EM131" s="227"/>
      <c r="EN131" s="227"/>
      <c r="EO131" s="227"/>
      <c r="EP131" s="227"/>
      <c r="EQ131" s="227"/>
      <c r="ER131" s="227"/>
      <c r="ES131" s="227"/>
      <c r="ET131" s="227"/>
      <c r="EU131" s="227"/>
      <c r="EV131" s="227"/>
      <c r="EW131" s="227"/>
      <c r="EX131" s="227"/>
      <c r="EY131" s="227"/>
      <c r="EZ131" s="227"/>
      <c r="FA131" s="227"/>
      <c r="FB131" s="227"/>
      <c r="FC131" s="227"/>
      <c r="FD131" s="227"/>
      <c r="FE131" s="227"/>
      <c r="FF131" s="227"/>
      <c r="FG131" s="227"/>
      <c r="FH131" s="227"/>
      <c r="FI131" s="227"/>
      <c r="FJ131" s="227"/>
      <c r="FK131" s="227"/>
      <c r="FL131" s="227"/>
      <c r="FM131" s="227"/>
      <c r="FN131" s="227"/>
      <c r="FO131" s="227"/>
    </row>
    <row r="132" spans="1:171" s="362" customFormat="1">
      <c r="A132" s="360"/>
      <c r="B132" s="271"/>
      <c r="C132" s="360"/>
      <c r="D132" s="360"/>
      <c r="E132" s="360"/>
      <c r="F132" s="360"/>
      <c r="G132" s="360"/>
      <c r="H132" s="360"/>
      <c r="I132" s="360"/>
      <c r="J132" s="360"/>
      <c r="K132" s="360"/>
      <c r="L132" s="360"/>
      <c r="M132" s="360"/>
      <c r="N132" s="360"/>
      <c r="O132" s="360"/>
      <c r="P132" s="360"/>
      <c r="Q132" s="360"/>
      <c r="R132" s="360"/>
      <c r="S132" s="360"/>
      <c r="T132" s="360"/>
      <c r="U132" s="360"/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1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  <c r="AY132" s="227"/>
      <c r="AZ132" s="227"/>
      <c r="BA132" s="227"/>
      <c r="BB132" s="227"/>
      <c r="BC132" s="227"/>
      <c r="BD132" s="227"/>
      <c r="BE132" s="227"/>
      <c r="BF132" s="227"/>
      <c r="BG132" s="227"/>
      <c r="BH132" s="227"/>
      <c r="BI132" s="227"/>
      <c r="BJ132" s="227"/>
      <c r="BK132" s="227"/>
      <c r="BL132" s="227"/>
      <c r="BM132" s="227"/>
      <c r="BN132" s="227"/>
      <c r="BO132" s="227"/>
      <c r="BP132" s="227"/>
      <c r="BQ132" s="227"/>
      <c r="BR132" s="227"/>
      <c r="BS132" s="227"/>
      <c r="BT132" s="227"/>
      <c r="BU132" s="227"/>
      <c r="BV132" s="227"/>
      <c r="BW132" s="227"/>
      <c r="BX132" s="227"/>
      <c r="BY132" s="227"/>
      <c r="BZ132" s="227"/>
      <c r="CA132" s="227"/>
      <c r="CB132" s="227"/>
      <c r="CC132" s="227"/>
      <c r="CD132" s="227"/>
      <c r="CE132" s="227"/>
      <c r="CF132" s="227"/>
      <c r="CG132" s="227"/>
      <c r="CH132" s="227"/>
      <c r="CI132" s="227"/>
      <c r="CJ132" s="227"/>
      <c r="CK132" s="227"/>
      <c r="CL132" s="227"/>
      <c r="CM132" s="227"/>
      <c r="CN132" s="227"/>
      <c r="CO132" s="227"/>
      <c r="CP132" s="227"/>
      <c r="CQ132" s="227"/>
      <c r="CR132" s="227"/>
      <c r="CS132" s="227"/>
      <c r="CT132" s="227"/>
      <c r="CU132" s="227"/>
      <c r="CV132" s="227"/>
      <c r="CW132" s="227"/>
      <c r="CX132" s="227"/>
      <c r="CY132" s="227"/>
      <c r="CZ132" s="227"/>
      <c r="DA132" s="227"/>
      <c r="DB132" s="227"/>
      <c r="DC132" s="227"/>
      <c r="DD132" s="227"/>
      <c r="DE132" s="227"/>
      <c r="DF132" s="227"/>
      <c r="DG132" s="227"/>
      <c r="DH132" s="227"/>
      <c r="DI132" s="227"/>
      <c r="DJ132" s="227"/>
      <c r="DK132" s="227"/>
      <c r="DL132" s="227"/>
      <c r="DM132" s="227"/>
      <c r="DN132" s="227"/>
      <c r="DO132" s="227"/>
      <c r="DP132" s="227"/>
      <c r="DQ132" s="227"/>
      <c r="DR132" s="227"/>
      <c r="DS132" s="227"/>
      <c r="DT132" s="227"/>
      <c r="DU132" s="227"/>
      <c r="DV132" s="227"/>
      <c r="DW132" s="227"/>
      <c r="DX132" s="227"/>
      <c r="DY132" s="227"/>
      <c r="DZ132" s="227"/>
      <c r="EA132" s="227"/>
      <c r="EB132" s="227"/>
      <c r="EC132" s="227"/>
      <c r="ED132" s="227"/>
      <c r="EE132" s="227"/>
      <c r="EF132" s="227"/>
      <c r="EG132" s="227"/>
      <c r="EH132" s="227"/>
      <c r="EI132" s="227"/>
      <c r="EJ132" s="227"/>
      <c r="EK132" s="227"/>
      <c r="EL132" s="227"/>
      <c r="EM132" s="227"/>
      <c r="EN132" s="227"/>
      <c r="EO132" s="227"/>
      <c r="EP132" s="227"/>
      <c r="EQ132" s="227"/>
      <c r="ER132" s="227"/>
      <c r="ES132" s="227"/>
      <c r="ET132" s="227"/>
      <c r="EU132" s="227"/>
      <c r="EV132" s="227"/>
      <c r="EW132" s="227"/>
      <c r="EX132" s="227"/>
      <c r="EY132" s="227"/>
      <c r="EZ132" s="227"/>
      <c r="FA132" s="227"/>
      <c r="FB132" s="227"/>
      <c r="FC132" s="227"/>
      <c r="FD132" s="227"/>
      <c r="FE132" s="227"/>
      <c r="FF132" s="227"/>
      <c r="FG132" s="227"/>
      <c r="FH132" s="227"/>
      <c r="FI132" s="227"/>
      <c r="FJ132" s="227"/>
      <c r="FK132" s="227"/>
      <c r="FL132" s="227"/>
      <c r="FM132" s="227"/>
      <c r="FN132" s="227"/>
      <c r="FO132" s="227"/>
    </row>
    <row r="133" spans="1:171" s="362" customFormat="1">
      <c r="A133" s="360"/>
      <c r="B133" s="271"/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1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  <c r="AY133" s="227"/>
      <c r="AZ133" s="227"/>
      <c r="BA133" s="227"/>
      <c r="BB133" s="227"/>
      <c r="BC133" s="227"/>
      <c r="BD133" s="227"/>
      <c r="BE133" s="227"/>
      <c r="BF133" s="227"/>
      <c r="BG133" s="227"/>
      <c r="BH133" s="227"/>
      <c r="BI133" s="227"/>
      <c r="BJ133" s="227"/>
      <c r="BK133" s="227"/>
      <c r="BL133" s="227"/>
      <c r="BM133" s="227"/>
      <c r="BN133" s="227"/>
      <c r="BO133" s="227"/>
      <c r="BP133" s="227"/>
      <c r="BQ133" s="227"/>
      <c r="BR133" s="227"/>
      <c r="BS133" s="227"/>
      <c r="BT133" s="227"/>
      <c r="BU133" s="227"/>
      <c r="BV133" s="227"/>
      <c r="BW133" s="227"/>
      <c r="BX133" s="227"/>
      <c r="BY133" s="227"/>
      <c r="BZ133" s="227"/>
      <c r="CA133" s="227"/>
      <c r="CB133" s="227"/>
      <c r="CC133" s="227"/>
      <c r="CD133" s="227"/>
      <c r="CE133" s="227"/>
      <c r="CF133" s="227"/>
      <c r="CG133" s="227"/>
      <c r="CH133" s="227"/>
      <c r="CI133" s="227"/>
      <c r="CJ133" s="227"/>
      <c r="CK133" s="227"/>
      <c r="CL133" s="227"/>
      <c r="CM133" s="227"/>
      <c r="CN133" s="227"/>
      <c r="CO133" s="227"/>
      <c r="CP133" s="227"/>
      <c r="CQ133" s="227"/>
      <c r="CR133" s="227"/>
      <c r="CS133" s="227"/>
      <c r="CT133" s="227"/>
      <c r="CU133" s="227"/>
      <c r="CV133" s="227"/>
      <c r="CW133" s="227"/>
      <c r="CX133" s="227"/>
      <c r="CY133" s="227"/>
      <c r="CZ133" s="227"/>
      <c r="DA133" s="227"/>
      <c r="DB133" s="227"/>
      <c r="DC133" s="227"/>
      <c r="DD133" s="227"/>
      <c r="DE133" s="227"/>
      <c r="DF133" s="227"/>
      <c r="DG133" s="227"/>
      <c r="DH133" s="227"/>
      <c r="DI133" s="227"/>
      <c r="DJ133" s="227"/>
      <c r="DK133" s="227"/>
      <c r="DL133" s="227"/>
      <c r="DM133" s="227"/>
      <c r="DN133" s="227"/>
      <c r="DO133" s="227"/>
      <c r="DP133" s="227"/>
      <c r="DQ133" s="227"/>
      <c r="DR133" s="227"/>
      <c r="DS133" s="227"/>
      <c r="DT133" s="227"/>
      <c r="DU133" s="227"/>
      <c r="DV133" s="227"/>
      <c r="DW133" s="227"/>
      <c r="DX133" s="227"/>
      <c r="DY133" s="227"/>
      <c r="DZ133" s="227"/>
      <c r="EA133" s="227"/>
      <c r="EB133" s="227"/>
      <c r="EC133" s="227"/>
      <c r="ED133" s="227"/>
      <c r="EE133" s="227"/>
      <c r="EF133" s="227"/>
      <c r="EG133" s="227"/>
      <c r="EH133" s="227"/>
      <c r="EI133" s="227"/>
      <c r="EJ133" s="227"/>
      <c r="EK133" s="227"/>
      <c r="EL133" s="227"/>
      <c r="EM133" s="227"/>
      <c r="EN133" s="227"/>
      <c r="EO133" s="227"/>
      <c r="EP133" s="227"/>
      <c r="EQ133" s="227"/>
      <c r="ER133" s="227"/>
      <c r="ES133" s="227"/>
      <c r="ET133" s="227"/>
      <c r="EU133" s="227"/>
      <c r="EV133" s="227"/>
      <c r="EW133" s="227"/>
      <c r="EX133" s="227"/>
      <c r="EY133" s="227"/>
      <c r="EZ133" s="227"/>
      <c r="FA133" s="227"/>
      <c r="FB133" s="227"/>
      <c r="FC133" s="227"/>
      <c r="FD133" s="227"/>
      <c r="FE133" s="227"/>
      <c r="FF133" s="227"/>
      <c r="FG133" s="227"/>
      <c r="FH133" s="227"/>
      <c r="FI133" s="227"/>
      <c r="FJ133" s="227"/>
      <c r="FK133" s="227"/>
      <c r="FL133" s="227"/>
      <c r="FM133" s="227"/>
      <c r="FN133" s="227"/>
      <c r="FO133" s="227"/>
    </row>
    <row r="134" spans="1:171" s="362" customFormat="1">
      <c r="A134" s="360"/>
      <c r="B134" s="271"/>
      <c r="C134" s="360"/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1"/>
      <c r="AL134" s="227"/>
      <c r="AM134" s="227"/>
      <c r="AN134" s="227"/>
      <c r="AO134" s="227"/>
      <c r="AP134" s="227"/>
      <c r="AQ134" s="227"/>
      <c r="AR134" s="227"/>
      <c r="AS134" s="227"/>
      <c r="AT134" s="227"/>
      <c r="AU134" s="227"/>
      <c r="AV134" s="227"/>
      <c r="AW134" s="227"/>
      <c r="AX134" s="227"/>
      <c r="AY134" s="227"/>
      <c r="AZ134" s="227"/>
      <c r="BA134" s="227"/>
      <c r="BB134" s="227"/>
      <c r="BC134" s="227"/>
      <c r="BD134" s="227"/>
      <c r="BE134" s="227"/>
      <c r="BF134" s="227"/>
      <c r="BG134" s="227"/>
      <c r="BH134" s="227"/>
      <c r="BI134" s="227"/>
      <c r="BJ134" s="227"/>
      <c r="BK134" s="227"/>
      <c r="BL134" s="227"/>
      <c r="BM134" s="227"/>
      <c r="BN134" s="227"/>
      <c r="BO134" s="227"/>
      <c r="BP134" s="227"/>
      <c r="BQ134" s="227"/>
      <c r="BR134" s="227"/>
      <c r="BS134" s="227"/>
      <c r="BT134" s="227"/>
      <c r="BU134" s="227"/>
      <c r="BV134" s="227"/>
      <c r="BW134" s="227"/>
      <c r="BX134" s="227"/>
      <c r="BY134" s="227"/>
      <c r="BZ134" s="227"/>
      <c r="CA134" s="227"/>
      <c r="CB134" s="227"/>
      <c r="CC134" s="227"/>
      <c r="CD134" s="227"/>
      <c r="CE134" s="227"/>
      <c r="CF134" s="227"/>
      <c r="CG134" s="227"/>
      <c r="CH134" s="227"/>
      <c r="CI134" s="227"/>
      <c r="CJ134" s="227"/>
      <c r="CK134" s="227"/>
      <c r="CL134" s="227"/>
      <c r="CM134" s="227"/>
      <c r="CN134" s="227"/>
      <c r="CO134" s="227"/>
      <c r="CP134" s="227"/>
      <c r="CQ134" s="227"/>
      <c r="CR134" s="227"/>
      <c r="CS134" s="227"/>
      <c r="CT134" s="227"/>
      <c r="CU134" s="227"/>
      <c r="CV134" s="227"/>
      <c r="CW134" s="227"/>
      <c r="CX134" s="227"/>
      <c r="CY134" s="227"/>
      <c r="CZ134" s="227"/>
      <c r="DA134" s="227"/>
      <c r="DB134" s="227"/>
      <c r="DC134" s="227"/>
      <c r="DD134" s="227"/>
      <c r="DE134" s="227"/>
      <c r="DF134" s="227"/>
      <c r="DG134" s="227"/>
      <c r="DH134" s="227"/>
      <c r="DI134" s="227"/>
      <c r="DJ134" s="227"/>
      <c r="DK134" s="227"/>
      <c r="DL134" s="227"/>
      <c r="DM134" s="227"/>
      <c r="DN134" s="227"/>
      <c r="DO134" s="227"/>
      <c r="DP134" s="227"/>
      <c r="DQ134" s="227"/>
      <c r="DR134" s="227"/>
      <c r="DS134" s="227"/>
      <c r="DT134" s="227"/>
      <c r="DU134" s="227"/>
      <c r="DV134" s="227"/>
      <c r="DW134" s="227"/>
      <c r="DX134" s="227"/>
      <c r="DY134" s="227"/>
      <c r="DZ134" s="227"/>
      <c r="EA134" s="227"/>
      <c r="EB134" s="227"/>
      <c r="EC134" s="227"/>
      <c r="ED134" s="227"/>
      <c r="EE134" s="227"/>
      <c r="EF134" s="227"/>
      <c r="EG134" s="227"/>
      <c r="EH134" s="227"/>
      <c r="EI134" s="227"/>
      <c r="EJ134" s="227"/>
      <c r="EK134" s="227"/>
      <c r="EL134" s="227"/>
      <c r="EM134" s="227"/>
      <c r="EN134" s="227"/>
      <c r="EO134" s="227"/>
      <c r="EP134" s="227"/>
      <c r="EQ134" s="227"/>
      <c r="ER134" s="227"/>
      <c r="ES134" s="227"/>
      <c r="ET134" s="227"/>
      <c r="EU134" s="227"/>
      <c r="EV134" s="227"/>
      <c r="EW134" s="227"/>
      <c r="EX134" s="227"/>
      <c r="EY134" s="227"/>
      <c r="EZ134" s="227"/>
      <c r="FA134" s="227"/>
      <c r="FB134" s="227"/>
      <c r="FC134" s="227"/>
      <c r="FD134" s="227"/>
      <c r="FE134" s="227"/>
      <c r="FF134" s="227"/>
      <c r="FG134" s="227"/>
      <c r="FH134" s="227"/>
      <c r="FI134" s="227"/>
      <c r="FJ134" s="227"/>
      <c r="FK134" s="227"/>
      <c r="FL134" s="227"/>
      <c r="FM134" s="227"/>
      <c r="FN134" s="227"/>
      <c r="FO134" s="227"/>
    </row>
    <row r="135" spans="1:171" s="362" customFormat="1">
      <c r="A135" s="360"/>
      <c r="B135" s="271"/>
      <c r="C135" s="360"/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1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7"/>
      <c r="AY135" s="227"/>
      <c r="AZ135" s="227"/>
      <c r="BA135" s="227"/>
      <c r="BB135" s="227"/>
      <c r="BC135" s="227"/>
      <c r="BD135" s="227"/>
      <c r="BE135" s="227"/>
      <c r="BF135" s="227"/>
      <c r="BG135" s="227"/>
      <c r="BH135" s="227"/>
      <c r="BI135" s="227"/>
      <c r="BJ135" s="227"/>
      <c r="BK135" s="227"/>
      <c r="BL135" s="227"/>
      <c r="BM135" s="227"/>
      <c r="BN135" s="227"/>
      <c r="BO135" s="227"/>
      <c r="BP135" s="227"/>
      <c r="BQ135" s="227"/>
      <c r="BR135" s="227"/>
      <c r="BS135" s="227"/>
      <c r="BT135" s="227"/>
      <c r="BU135" s="227"/>
      <c r="BV135" s="227"/>
      <c r="BW135" s="227"/>
      <c r="BX135" s="227"/>
      <c r="BY135" s="227"/>
      <c r="BZ135" s="227"/>
      <c r="CA135" s="227"/>
      <c r="CB135" s="227"/>
      <c r="CC135" s="227"/>
      <c r="CD135" s="227"/>
      <c r="CE135" s="227"/>
      <c r="CF135" s="227"/>
      <c r="CG135" s="227"/>
      <c r="CH135" s="227"/>
      <c r="CI135" s="227"/>
      <c r="CJ135" s="227"/>
      <c r="CK135" s="227"/>
      <c r="CL135" s="227"/>
      <c r="CM135" s="227"/>
      <c r="CN135" s="227"/>
      <c r="CO135" s="227"/>
      <c r="CP135" s="227"/>
      <c r="CQ135" s="227"/>
      <c r="CR135" s="227"/>
      <c r="CS135" s="227"/>
      <c r="CT135" s="227"/>
      <c r="CU135" s="227"/>
      <c r="CV135" s="227"/>
      <c r="CW135" s="227"/>
      <c r="CX135" s="227"/>
      <c r="CY135" s="227"/>
      <c r="CZ135" s="227"/>
      <c r="DA135" s="227"/>
      <c r="DB135" s="227"/>
      <c r="DC135" s="227"/>
      <c r="DD135" s="227"/>
      <c r="DE135" s="227"/>
      <c r="DF135" s="227"/>
      <c r="DG135" s="227"/>
      <c r="DH135" s="227"/>
      <c r="DI135" s="227"/>
      <c r="DJ135" s="227"/>
      <c r="DK135" s="227"/>
      <c r="DL135" s="227"/>
      <c r="DM135" s="227"/>
      <c r="DN135" s="227"/>
      <c r="DO135" s="227"/>
      <c r="DP135" s="227"/>
      <c r="DQ135" s="227"/>
      <c r="DR135" s="227"/>
      <c r="DS135" s="227"/>
      <c r="DT135" s="227"/>
      <c r="DU135" s="227"/>
      <c r="DV135" s="227"/>
      <c r="DW135" s="227"/>
      <c r="DX135" s="227"/>
      <c r="DY135" s="227"/>
      <c r="DZ135" s="227"/>
      <c r="EA135" s="227"/>
      <c r="EB135" s="227"/>
      <c r="EC135" s="227"/>
      <c r="ED135" s="227"/>
      <c r="EE135" s="227"/>
      <c r="EF135" s="227"/>
      <c r="EG135" s="227"/>
      <c r="EH135" s="227"/>
      <c r="EI135" s="227"/>
      <c r="EJ135" s="227"/>
      <c r="EK135" s="227"/>
      <c r="EL135" s="227"/>
      <c r="EM135" s="227"/>
      <c r="EN135" s="227"/>
      <c r="EO135" s="227"/>
      <c r="EP135" s="227"/>
      <c r="EQ135" s="227"/>
      <c r="ER135" s="227"/>
      <c r="ES135" s="227"/>
      <c r="ET135" s="227"/>
      <c r="EU135" s="227"/>
      <c r="EV135" s="227"/>
      <c r="EW135" s="227"/>
      <c r="EX135" s="227"/>
      <c r="EY135" s="227"/>
      <c r="EZ135" s="227"/>
      <c r="FA135" s="227"/>
      <c r="FB135" s="227"/>
      <c r="FC135" s="227"/>
      <c r="FD135" s="227"/>
      <c r="FE135" s="227"/>
      <c r="FF135" s="227"/>
      <c r="FG135" s="227"/>
      <c r="FH135" s="227"/>
      <c r="FI135" s="227"/>
      <c r="FJ135" s="227"/>
      <c r="FK135" s="227"/>
      <c r="FL135" s="227"/>
      <c r="FM135" s="227"/>
      <c r="FN135" s="227"/>
      <c r="FO135" s="227"/>
    </row>
    <row r="136" spans="1:171" s="362" customFormat="1">
      <c r="A136" s="360"/>
      <c r="B136" s="271"/>
      <c r="C136" s="360"/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1"/>
      <c r="AL136" s="227"/>
      <c r="AM136" s="227"/>
      <c r="AN136" s="227"/>
      <c r="AO136" s="227"/>
      <c r="AP136" s="227"/>
      <c r="AQ136" s="227"/>
      <c r="AR136" s="227"/>
      <c r="AS136" s="227"/>
      <c r="AT136" s="227"/>
      <c r="AU136" s="227"/>
      <c r="AV136" s="227"/>
      <c r="AW136" s="227"/>
      <c r="AX136" s="227"/>
      <c r="AY136" s="227"/>
      <c r="AZ136" s="227"/>
      <c r="BA136" s="227"/>
      <c r="BB136" s="227"/>
      <c r="BC136" s="227"/>
      <c r="BD136" s="227"/>
      <c r="BE136" s="227"/>
      <c r="BF136" s="227"/>
      <c r="BG136" s="227"/>
      <c r="BH136" s="227"/>
      <c r="BI136" s="227"/>
      <c r="BJ136" s="227"/>
      <c r="BK136" s="227"/>
      <c r="BL136" s="227"/>
      <c r="BM136" s="227"/>
      <c r="BN136" s="227"/>
      <c r="BO136" s="227"/>
      <c r="BP136" s="227"/>
      <c r="BQ136" s="227"/>
      <c r="BR136" s="227"/>
      <c r="BS136" s="227"/>
      <c r="BT136" s="227"/>
      <c r="BU136" s="227"/>
      <c r="BV136" s="227"/>
      <c r="BW136" s="227"/>
      <c r="BX136" s="227"/>
      <c r="BY136" s="227"/>
      <c r="BZ136" s="227"/>
      <c r="CA136" s="227"/>
      <c r="CB136" s="227"/>
      <c r="CC136" s="227"/>
      <c r="CD136" s="227"/>
      <c r="CE136" s="227"/>
      <c r="CF136" s="227"/>
      <c r="CG136" s="227"/>
      <c r="CH136" s="227"/>
      <c r="CI136" s="227"/>
      <c r="CJ136" s="227"/>
      <c r="CK136" s="227"/>
      <c r="CL136" s="227"/>
      <c r="CM136" s="227"/>
      <c r="CN136" s="227"/>
      <c r="CO136" s="227"/>
      <c r="CP136" s="227"/>
      <c r="CQ136" s="227"/>
      <c r="CR136" s="227"/>
      <c r="CS136" s="227"/>
      <c r="CT136" s="227"/>
      <c r="CU136" s="227"/>
      <c r="CV136" s="227"/>
      <c r="CW136" s="227"/>
      <c r="CX136" s="227"/>
      <c r="CY136" s="227"/>
      <c r="CZ136" s="227"/>
      <c r="DA136" s="227"/>
      <c r="DB136" s="227"/>
      <c r="DC136" s="227"/>
      <c r="DD136" s="227"/>
      <c r="DE136" s="227"/>
      <c r="DF136" s="227"/>
      <c r="DG136" s="227"/>
      <c r="DH136" s="227"/>
      <c r="DI136" s="227"/>
      <c r="DJ136" s="227"/>
      <c r="DK136" s="227"/>
      <c r="DL136" s="227"/>
      <c r="DM136" s="227"/>
      <c r="DN136" s="227"/>
      <c r="DO136" s="227"/>
      <c r="DP136" s="227"/>
      <c r="DQ136" s="227"/>
      <c r="DR136" s="227"/>
      <c r="DS136" s="227"/>
      <c r="DT136" s="227"/>
      <c r="DU136" s="227"/>
      <c r="DV136" s="227"/>
      <c r="DW136" s="227"/>
      <c r="DX136" s="227"/>
      <c r="DY136" s="227"/>
      <c r="DZ136" s="227"/>
      <c r="EA136" s="227"/>
      <c r="EB136" s="227"/>
      <c r="EC136" s="227"/>
      <c r="ED136" s="227"/>
      <c r="EE136" s="227"/>
      <c r="EF136" s="227"/>
      <c r="EG136" s="227"/>
      <c r="EH136" s="227"/>
      <c r="EI136" s="227"/>
      <c r="EJ136" s="227"/>
      <c r="EK136" s="227"/>
      <c r="EL136" s="227"/>
      <c r="EM136" s="227"/>
      <c r="EN136" s="227"/>
      <c r="EO136" s="227"/>
      <c r="EP136" s="227"/>
      <c r="EQ136" s="227"/>
      <c r="ER136" s="227"/>
      <c r="ES136" s="227"/>
      <c r="ET136" s="227"/>
      <c r="EU136" s="227"/>
      <c r="EV136" s="227"/>
      <c r="EW136" s="227"/>
      <c r="EX136" s="227"/>
      <c r="EY136" s="227"/>
      <c r="EZ136" s="227"/>
      <c r="FA136" s="227"/>
      <c r="FB136" s="227"/>
      <c r="FC136" s="227"/>
      <c r="FD136" s="227"/>
      <c r="FE136" s="227"/>
      <c r="FF136" s="227"/>
      <c r="FG136" s="227"/>
      <c r="FH136" s="227"/>
      <c r="FI136" s="227"/>
      <c r="FJ136" s="227"/>
      <c r="FK136" s="227"/>
      <c r="FL136" s="227"/>
      <c r="FM136" s="227"/>
      <c r="FN136" s="227"/>
      <c r="FO136" s="227"/>
    </row>
    <row r="137" spans="1:171" s="362" customFormat="1">
      <c r="A137" s="360"/>
      <c r="B137" s="271"/>
      <c r="C137" s="360"/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1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27"/>
      <c r="AV137" s="227"/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7"/>
      <c r="BW137" s="227"/>
      <c r="BX137" s="227"/>
      <c r="BY137" s="227"/>
      <c r="BZ137" s="227"/>
      <c r="CA137" s="227"/>
      <c r="CB137" s="227"/>
      <c r="CC137" s="227"/>
      <c r="CD137" s="227"/>
      <c r="CE137" s="227"/>
      <c r="CF137" s="227"/>
      <c r="CG137" s="227"/>
      <c r="CH137" s="227"/>
      <c r="CI137" s="227"/>
      <c r="CJ137" s="227"/>
      <c r="CK137" s="227"/>
      <c r="CL137" s="227"/>
      <c r="CM137" s="227"/>
      <c r="CN137" s="227"/>
      <c r="CO137" s="227"/>
      <c r="CP137" s="227"/>
      <c r="CQ137" s="227"/>
      <c r="CR137" s="227"/>
      <c r="CS137" s="227"/>
      <c r="CT137" s="227"/>
      <c r="CU137" s="227"/>
      <c r="CV137" s="227"/>
      <c r="CW137" s="227"/>
      <c r="CX137" s="227"/>
      <c r="CY137" s="227"/>
      <c r="CZ137" s="227"/>
      <c r="DA137" s="227"/>
      <c r="DB137" s="227"/>
      <c r="DC137" s="227"/>
      <c r="DD137" s="227"/>
      <c r="DE137" s="227"/>
      <c r="DF137" s="227"/>
      <c r="DG137" s="227"/>
      <c r="DH137" s="227"/>
      <c r="DI137" s="227"/>
      <c r="DJ137" s="227"/>
      <c r="DK137" s="227"/>
      <c r="DL137" s="227"/>
      <c r="DM137" s="227"/>
      <c r="DN137" s="227"/>
      <c r="DO137" s="227"/>
      <c r="DP137" s="227"/>
      <c r="DQ137" s="227"/>
      <c r="DR137" s="227"/>
      <c r="DS137" s="227"/>
      <c r="DT137" s="227"/>
      <c r="DU137" s="227"/>
      <c r="DV137" s="227"/>
      <c r="DW137" s="227"/>
      <c r="DX137" s="227"/>
      <c r="DY137" s="227"/>
      <c r="DZ137" s="227"/>
      <c r="EA137" s="227"/>
      <c r="EB137" s="227"/>
      <c r="EC137" s="227"/>
      <c r="ED137" s="227"/>
      <c r="EE137" s="227"/>
      <c r="EF137" s="227"/>
      <c r="EG137" s="227"/>
      <c r="EH137" s="227"/>
      <c r="EI137" s="227"/>
      <c r="EJ137" s="227"/>
      <c r="EK137" s="227"/>
      <c r="EL137" s="227"/>
      <c r="EM137" s="227"/>
      <c r="EN137" s="227"/>
      <c r="EO137" s="227"/>
      <c r="EP137" s="227"/>
      <c r="EQ137" s="227"/>
      <c r="ER137" s="227"/>
      <c r="ES137" s="227"/>
      <c r="ET137" s="227"/>
      <c r="EU137" s="227"/>
      <c r="EV137" s="227"/>
      <c r="EW137" s="227"/>
      <c r="EX137" s="227"/>
      <c r="EY137" s="227"/>
      <c r="EZ137" s="227"/>
      <c r="FA137" s="227"/>
      <c r="FB137" s="227"/>
      <c r="FC137" s="227"/>
      <c r="FD137" s="227"/>
      <c r="FE137" s="227"/>
      <c r="FF137" s="227"/>
      <c r="FG137" s="227"/>
      <c r="FH137" s="227"/>
      <c r="FI137" s="227"/>
      <c r="FJ137" s="227"/>
      <c r="FK137" s="227"/>
      <c r="FL137" s="227"/>
      <c r="FM137" s="227"/>
      <c r="FN137" s="227"/>
      <c r="FO137" s="227"/>
    </row>
    <row r="138" spans="1:171" s="362" customFormat="1">
      <c r="A138" s="360"/>
      <c r="B138" s="271"/>
      <c r="C138" s="360"/>
      <c r="D138" s="360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  <c r="O138" s="360"/>
      <c r="P138" s="360"/>
      <c r="Q138" s="360"/>
      <c r="R138" s="360"/>
      <c r="S138" s="360"/>
      <c r="T138" s="360"/>
      <c r="U138" s="360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1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  <c r="AY138" s="227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227"/>
      <c r="BY138" s="227"/>
      <c r="BZ138" s="227"/>
      <c r="CA138" s="227"/>
      <c r="CB138" s="227"/>
      <c r="CC138" s="227"/>
      <c r="CD138" s="227"/>
      <c r="CE138" s="227"/>
      <c r="CF138" s="227"/>
      <c r="CG138" s="227"/>
      <c r="CH138" s="227"/>
      <c r="CI138" s="227"/>
      <c r="CJ138" s="227"/>
      <c r="CK138" s="227"/>
      <c r="CL138" s="227"/>
      <c r="CM138" s="227"/>
      <c r="CN138" s="227"/>
      <c r="CO138" s="227"/>
      <c r="CP138" s="227"/>
      <c r="CQ138" s="227"/>
      <c r="CR138" s="227"/>
      <c r="CS138" s="227"/>
      <c r="CT138" s="227"/>
      <c r="CU138" s="227"/>
      <c r="CV138" s="227"/>
      <c r="CW138" s="227"/>
      <c r="CX138" s="227"/>
      <c r="CY138" s="227"/>
      <c r="CZ138" s="227"/>
      <c r="DA138" s="227"/>
      <c r="DB138" s="227"/>
      <c r="DC138" s="227"/>
      <c r="DD138" s="227"/>
      <c r="DE138" s="227"/>
      <c r="DF138" s="227"/>
      <c r="DG138" s="227"/>
      <c r="DH138" s="227"/>
      <c r="DI138" s="227"/>
      <c r="DJ138" s="227"/>
      <c r="DK138" s="227"/>
      <c r="DL138" s="227"/>
      <c r="DM138" s="227"/>
      <c r="DN138" s="227"/>
      <c r="DO138" s="227"/>
      <c r="DP138" s="227"/>
      <c r="DQ138" s="227"/>
      <c r="DR138" s="227"/>
      <c r="DS138" s="227"/>
      <c r="DT138" s="227"/>
      <c r="DU138" s="227"/>
      <c r="DV138" s="227"/>
      <c r="DW138" s="227"/>
      <c r="DX138" s="227"/>
      <c r="DY138" s="227"/>
      <c r="DZ138" s="227"/>
      <c r="EA138" s="227"/>
      <c r="EB138" s="227"/>
      <c r="EC138" s="227"/>
      <c r="ED138" s="227"/>
      <c r="EE138" s="227"/>
      <c r="EF138" s="227"/>
      <c r="EG138" s="227"/>
      <c r="EH138" s="227"/>
      <c r="EI138" s="227"/>
      <c r="EJ138" s="227"/>
      <c r="EK138" s="227"/>
      <c r="EL138" s="227"/>
      <c r="EM138" s="227"/>
      <c r="EN138" s="227"/>
      <c r="EO138" s="227"/>
      <c r="EP138" s="227"/>
      <c r="EQ138" s="227"/>
      <c r="ER138" s="227"/>
      <c r="ES138" s="227"/>
      <c r="ET138" s="227"/>
      <c r="EU138" s="227"/>
      <c r="EV138" s="227"/>
      <c r="EW138" s="227"/>
      <c r="EX138" s="227"/>
      <c r="EY138" s="227"/>
      <c r="EZ138" s="227"/>
      <c r="FA138" s="227"/>
      <c r="FB138" s="227"/>
      <c r="FC138" s="227"/>
      <c r="FD138" s="227"/>
      <c r="FE138" s="227"/>
      <c r="FF138" s="227"/>
      <c r="FG138" s="227"/>
      <c r="FH138" s="227"/>
      <c r="FI138" s="227"/>
      <c r="FJ138" s="227"/>
      <c r="FK138" s="227"/>
      <c r="FL138" s="227"/>
      <c r="FM138" s="227"/>
      <c r="FN138" s="227"/>
      <c r="FO138" s="227"/>
    </row>
    <row r="139" spans="1:171" s="362" customFormat="1">
      <c r="A139" s="360"/>
      <c r="B139" s="271"/>
      <c r="C139" s="360"/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0"/>
      <c r="O139" s="360"/>
      <c r="P139" s="360"/>
      <c r="Q139" s="360"/>
      <c r="R139" s="360"/>
      <c r="S139" s="360"/>
      <c r="T139" s="360"/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1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227"/>
      <c r="BY139" s="227"/>
      <c r="BZ139" s="227"/>
      <c r="CA139" s="227"/>
      <c r="CB139" s="227"/>
      <c r="CC139" s="227"/>
      <c r="CD139" s="227"/>
      <c r="CE139" s="227"/>
      <c r="CF139" s="227"/>
      <c r="CG139" s="227"/>
      <c r="CH139" s="227"/>
      <c r="CI139" s="227"/>
      <c r="CJ139" s="227"/>
      <c r="CK139" s="227"/>
      <c r="CL139" s="227"/>
      <c r="CM139" s="227"/>
      <c r="CN139" s="227"/>
      <c r="CO139" s="227"/>
      <c r="CP139" s="227"/>
      <c r="CQ139" s="227"/>
      <c r="CR139" s="227"/>
      <c r="CS139" s="227"/>
      <c r="CT139" s="227"/>
      <c r="CU139" s="227"/>
      <c r="CV139" s="227"/>
      <c r="CW139" s="227"/>
      <c r="CX139" s="227"/>
      <c r="CY139" s="227"/>
      <c r="CZ139" s="227"/>
      <c r="DA139" s="227"/>
      <c r="DB139" s="227"/>
      <c r="DC139" s="227"/>
      <c r="DD139" s="227"/>
      <c r="DE139" s="227"/>
      <c r="DF139" s="227"/>
      <c r="DG139" s="227"/>
      <c r="DH139" s="227"/>
      <c r="DI139" s="227"/>
      <c r="DJ139" s="227"/>
      <c r="DK139" s="227"/>
      <c r="DL139" s="227"/>
      <c r="DM139" s="227"/>
      <c r="DN139" s="227"/>
      <c r="DO139" s="227"/>
      <c r="DP139" s="227"/>
      <c r="DQ139" s="227"/>
      <c r="DR139" s="227"/>
      <c r="DS139" s="227"/>
      <c r="DT139" s="227"/>
      <c r="DU139" s="227"/>
      <c r="DV139" s="227"/>
      <c r="DW139" s="227"/>
      <c r="DX139" s="227"/>
      <c r="DY139" s="227"/>
      <c r="DZ139" s="227"/>
      <c r="EA139" s="227"/>
      <c r="EB139" s="227"/>
      <c r="EC139" s="227"/>
      <c r="ED139" s="227"/>
      <c r="EE139" s="227"/>
      <c r="EF139" s="227"/>
      <c r="EG139" s="227"/>
      <c r="EH139" s="227"/>
      <c r="EI139" s="227"/>
      <c r="EJ139" s="227"/>
      <c r="EK139" s="227"/>
      <c r="EL139" s="227"/>
      <c r="EM139" s="227"/>
      <c r="EN139" s="227"/>
      <c r="EO139" s="227"/>
      <c r="EP139" s="227"/>
      <c r="EQ139" s="227"/>
      <c r="ER139" s="227"/>
      <c r="ES139" s="227"/>
      <c r="ET139" s="227"/>
      <c r="EU139" s="227"/>
      <c r="EV139" s="227"/>
      <c r="EW139" s="227"/>
      <c r="EX139" s="227"/>
      <c r="EY139" s="227"/>
      <c r="EZ139" s="227"/>
      <c r="FA139" s="227"/>
      <c r="FB139" s="227"/>
      <c r="FC139" s="227"/>
      <c r="FD139" s="227"/>
      <c r="FE139" s="227"/>
      <c r="FF139" s="227"/>
      <c r="FG139" s="227"/>
      <c r="FH139" s="227"/>
      <c r="FI139" s="227"/>
      <c r="FJ139" s="227"/>
      <c r="FK139" s="227"/>
      <c r="FL139" s="227"/>
      <c r="FM139" s="227"/>
      <c r="FN139" s="227"/>
      <c r="FO139" s="227"/>
    </row>
    <row r="140" spans="1:171" s="362" customFormat="1">
      <c r="A140" s="360"/>
      <c r="B140" s="271"/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  <c r="O140" s="360"/>
      <c r="P140" s="360"/>
      <c r="Q140" s="360"/>
      <c r="R140" s="360"/>
      <c r="S140" s="360"/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1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227"/>
      <c r="BY140" s="227"/>
      <c r="BZ140" s="227"/>
      <c r="CA140" s="227"/>
      <c r="CB140" s="227"/>
      <c r="CC140" s="227"/>
      <c r="CD140" s="227"/>
      <c r="CE140" s="227"/>
      <c r="CF140" s="227"/>
      <c r="CG140" s="227"/>
      <c r="CH140" s="227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27"/>
      <c r="DB140" s="227"/>
      <c r="DC140" s="227"/>
      <c r="DD140" s="227"/>
      <c r="DE140" s="227"/>
      <c r="DF140" s="227"/>
      <c r="DG140" s="227"/>
      <c r="DH140" s="227"/>
      <c r="DI140" s="227"/>
      <c r="DJ140" s="227"/>
      <c r="DK140" s="227"/>
      <c r="DL140" s="227"/>
      <c r="DM140" s="227"/>
      <c r="DN140" s="227"/>
      <c r="DO140" s="227"/>
      <c r="DP140" s="227"/>
      <c r="DQ140" s="227"/>
      <c r="DR140" s="227"/>
      <c r="DS140" s="227"/>
      <c r="DT140" s="227"/>
      <c r="DU140" s="227"/>
      <c r="DV140" s="227"/>
      <c r="DW140" s="227"/>
      <c r="DX140" s="227"/>
      <c r="DY140" s="227"/>
      <c r="DZ140" s="227"/>
      <c r="EA140" s="227"/>
      <c r="EB140" s="227"/>
      <c r="EC140" s="227"/>
      <c r="ED140" s="227"/>
      <c r="EE140" s="227"/>
      <c r="EF140" s="227"/>
      <c r="EG140" s="227"/>
      <c r="EH140" s="227"/>
      <c r="EI140" s="227"/>
      <c r="EJ140" s="227"/>
      <c r="EK140" s="227"/>
      <c r="EL140" s="227"/>
      <c r="EM140" s="227"/>
      <c r="EN140" s="227"/>
      <c r="EO140" s="227"/>
      <c r="EP140" s="227"/>
      <c r="EQ140" s="227"/>
      <c r="ER140" s="227"/>
      <c r="ES140" s="227"/>
      <c r="ET140" s="227"/>
      <c r="EU140" s="227"/>
      <c r="EV140" s="227"/>
      <c r="EW140" s="227"/>
      <c r="EX140" s="227"/>
      <c r="EY140" s="227"/>
      <c r="EZ140" s="227"/>
      <c r="FA140" s="227"/>
      <c r="FB140" s="227"/>
      <c r="FC140" s="227"/>
      <c r="FD140" s="227"/>
      <c r="FE140" s="227"/>
      <c r="FF140" s="227"/>
      <c r="FG140" s="227"/>
      <c r="FH140" s="227"/>
      <c r="FI140" s="227"/>
      <c r="FJ140" s="227"/>
      <c r="FK140" s="227"/>
      <c r="FL140" s="227"/>
      <c r="FM140" s="227"/>
      <c r="FN140" s="227"/>
      <c r="FO140" s="227"/>
    </row>
    <row r="141" spans="1:171" s="362" customFormat="1">
      <c r="A141" s="360"/>
      <c r="B141" s="271"/>
      <c r="C141" s="360"/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  <c r="O141" s="360"/>
      <c r="P141" s="360"/>
      <c r="Q141" s="360"/>
      <c r="R141" s="360"/>
      <c r="S141" s="360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1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  <c r="AY141" s="227"/>
      <c r="AZ141" s="227"/>
      <c r="BA141" s="227"/>
      <c r="BB141" s="227"/>
      <c r="BC141" s="227"/>
      <c r="BD141" s="227"/>
      <c r="BE141" s="227"/>
      <c r="BF141" s="227"/>
      <c r="BG141" s="227"/>
      <c r="BH141" s="227"/>
      <c r="BI141" s="227"/>
      <c r="BJ141" s="227"/>
      <c r="BK141" s="227"/>
      <c r="BL141" s="227"/>
      <c r="BM141" s="227"/>
      <c r="BN141" s="227"/>
      <c r="BO141" s="227"/>
      <c r="BP141" s="227"/>
      <c r="BQ141" s="227"/>
      <c r="BR141" s="227"/>
      <c r="BS141" s="227"/>
      <c r="BT141" s="227"/>
      <c r="BU141" s="227"/>
      <c r="BV141" s="227"/>
      <c r="BW141" s="227"/>
      <c r="BX141" s="227"/>
      <c r="BY141" s="227"/>
      <c r="BZ141" s="227"/>
      <c r="CA141" s="227"/>
      <c r="CB141" s="227"/>
      <c r="CC141" s="227"/>
      <c r="CD141" s="227"/>
      <c r="CE141" s="227"/>
      <c r="CF141" s="227"/>
      <c r="CG141" s="227"/>
      <c r="CH141" s="227"/>
      <c r="CI141" s="227"/>
      <c r="CJ141" s="227"/>
      <c r="CK141" s="227"/>
      <c r="CL141" s="227"/>
      <c r="CM141" s="227"/>
      <c r="CN141" s="227"/>
      <c r="CO141" s="227"/>
      <c r="CP141" s="227"/>
      <c r="CQ141" s="227"/>
      <c r="CR141" s="227"/>
      <c r="CS141" s="227"/>
      <c r="CT141" s="227"/>
      <c r="CU141" s="227"/>
      <c r="CV141" s="227"/>
      <c r="CW141" s="227"/>
      <c r="CX141" s="227"/>
      <c r="CY141" s="227"/>
      <c r="CZ141" s="227"/>
      <c r="DA141" s="227"/>
      <c r="DB141" s="227"/>
      <c r="DC141" s="227"/>
      <c r="DD141" s="227"/>
      <c r="DE141" s="227"/>
      <c r="DF141" s="227"/>
      <c r="DG141" s="227"/>
      <c r="DH141" s="227"/>
      <c r="DI141" s="227"/>
      <c r="DJ141" s="227"/>
      <c r="DK141" s="227"/>
      <c r="DL141" s="227"/>
      <c r="DM141" s="227"/>
      <c r="DN141" s="227"/>
      <c r="DO141" s="227"/>
      <c r="DP141" s="227"/>
      <c r="DQ141" s="227"/>
      <c r="DR141" s="227"/>
      <c r="DS141" s="227"/>
      <c r="DT141" s="227"/>
      <c r="DU141" s="227"/>
      <c r="DV141" s="227"/>
      <c r="DW141" s="227"/>
      <c r="DX141" s="227"/>
      <c r="DY141" s="227"/>
      <c r="DZ141" s="227"/>
      <c r="EA141" s="227"/>
      <c r="EB141" s="227"/>
      <c r="EC141" s="227"/>
      <c r="ED141" s="227"/>
      <c r="EE141" s="227"/>
      <c r="EF141" s="227"/>
      <c r="EG141" s="227"/>
      <c r="EH141" s="227"/>
      <c r="EI141" s="227"/>
      <c r="EJ141" s="227"/>
      <c r="EK141" s="227"/>
      <c r="EL141" s="227"/>
      <c r="EM141" s="227"/>
      <c r="EN141" s="227"/>
      <c r="EO141" s="227"/>
      <c r="EP141" s="227"/>
      <c r="EQ141" s="227"/>
      <c r="ER141" s="227"/>
      <c r="ES141" s="227"/>
      <c r="ET141" s="227"/>
      <c r="EU141" s="227"/>
      <c r="EV141" s="227"/>
      <c r="EW141" s="227"/>
      <c r="EX141" s="227"/>
      <c r="EY141" s="227"/>
      <c r="EZ141" s="227"/>
      <c r="FA141" s="227"/>
      <c r="FB141" s="227"/>
      <c r="FC141" s="227"/>
      <c r="FD141" s="227"/>
      <c r="FE141" s="227"/>
      <c r="FF141" s="227"/>
      <c r="FG141" s="227"/>
      <c r="FH141" s="227"/>
      <c r="FI141" s="227"/>
      <c r="FJ141" s="227"/>
      <c r="FK141" s="227"/>
      <c r="FL141" s="227"/>
      <c r="FM141" s="227"/>
      <c r="FN141" s="227"/>
      <c r="FO141" s="227"/>
    </row>
    <row r="142" spans="1:171" s="362" customFormat="1">
      <c r="A142" s="360"/>
      <c r="B142" s="271"/>
      <c r="C142" s="360"/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  <c r="R142" s="360"/>
      <c r="S142" s="360"/>
      <c r="T142" s="360"/>
      <c r="U142" s="36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1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27"/>
      <c r="AZ142" s="227"/>
      <c r="BA142" s="227"/>
      <c r="BB142" s="227"/>
      <c r="BC142" s="227"/>
      <c r="BD142" s="227"/>
      <c r="BE142" s="227"/>
      <c r="BF142" s="227"/>
      <c r="BG142" s="227"/>
      <c r="BH142" s="227"/>
      <c r="BI142" s="227"/>
      <c r="BJ142" s="227"/>
      <c r="BK142" s="227"/>
      <c r="BL142" s="227"/>
      <c r="BM142" s="227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27"/>
      <c r="CA142" s="227"/>
      <c r="CB142" s="227"/>
      <c r="CC142" s="227"/>
      <c r="CD142" s="227"/>
      <c r="CE142" s="227"/>
      <c r="CF142" s="227"/>
      <c r="CG142" s="227"/>
      <c r="CH142" s="227"/>
      <c r="CI142" s="227"/>
      <c r="CJ142" s="227"/>
      <c r="CK142" s="227"/>
      <c r="CL142" s="227"/>
      <c r="CM142" s="227"/>
      <c r="CN142" s="227"/>
      <c r="CO142" s="227"/>
      <c r="CP142" s="227"/>
      <c r="CQ142" s="227"/>
      <c r="CR142" s="227"/>
      <c r="CS142" s="227"/>
      <c r="CT142" s="227"/>
      <c r="CU142" s="227"/>
      <c r="CV142" s="227"/>
      <c r="CW142" s="227"/>
      <c r="CX142" s="227"/>
      <c r="CY142" s="227"/>
      <c r="CZ142" s="227"/>
      <c r="DA142" s="227"/>
      <c r="DB142" s="227"/>
      <c r="DC142" s="227"/>
      <c r="DD142" s="227"/>
      <c r="DE142" s="227"/>
      <c r="DF142" s="227"/>
      <c r="DG142" s="227"/>
      <c r="DH142" s="227"/>
      <c r="DI142" s="227"/>
      <c r="DJ142" s="227"/>
      <c r="DK142" s="227"/>
      <c r="DL142" s="227"/>
      <c r="DM142" s="227"/>
      <c r="DN142" s="227"/>
      <c r="DO142" s="227"/>
      <c r="DP142" s="227"/>
      <c r="DQ142" s="227"/>
      <c r="DR142" s="227"/>
      <c r="DS142" s="227"/>
      <c r="DT142" s="227"/>
      <c r="DU142" s="227"/>
      <c r="DV142" s="227"/>
      <c r="DW142" s="227"/>
      <c r="DX142" s="227"/>
      <c r="DY142" s="227"/>
      <c r="DZ142" s="227"/>
      <c r="EA142" s="227"/>
      <c r="EB142" s="227"/>
      <c r="EC142" s="227"/>
      <c r="ED142" s="227"/>
      <c r="EE142" s="227"/>
      <c r="EF142" s="227"/>
      <c r="EG142" s="227"/>
      <c r="EH142" s="227"/>
      <c r="EI142" s="227"/>
      <c r="EJ142" s="227"/>
      <c r="EK142" s="227"/>
      <c r="EL142" s="227"/>
      <c r="EM142" s="227"/>
      <c r="EN142" s="227"/>
      <c r="EO142" s="227"/>
      <c r="EP142" s="227"/>
      <c r="EQ142" s="227"/>
      <c r="ER142" s="227"/>
      <c r="ES142" s="227"/>
      <c r="ET142" s="227"/>
      <c r="EU142" s="227"/>
      <c r="EV142" s="227"/>
      <c r="EW142" s="227"/>
      <c r="EX142" s="227"/>
      <c r="EY142" s="227"/>
      <c r="EZ142" s="227"/>
      <c r="FA142" s="227"/>
      <c r="FB142" s="227"/>
      <c r="FC142" s="227"/>
      <c r="FD142" s="227"/>
      <c r="FE142" s="227"/>
      <c r="FF142" s="227"/>
      <c r="FG142" s="227"/>
      <c r="FH142" s="227"/>
      <c r="FI142" s="227"/>
      <c r="FJ142" s="227"/>
      <c r="FK142" s="227"/>
      <c r="FL142" s="227"/>
      <c r="FM142" s="227"/>
      <c r="FN142" s="227"/>
      <c r="FO142" s="227"/>
    </row>
    <row r="143" spans="1:171" s="362" customFormat="1">
      <c r="A143" s="360"/>
      <c r="B143" s="271"/>
      <c r="C143" s="360"/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1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  <c r="AY143" s="227"/>
      <c r="AZ143" s="227"/>
      <c r="BA143" s="227"/>
      <c r="BB143" s="227"/>
      <c r="BC143" s="227"/>
      <c r="BD143" s="227"/>
      <c r="BE143" s="227"/>
      <c r="BF143" s="227"/>
      <c r="BG143" s="227"/>
      <c r="BH143" s="227"/>
      <c r="BI143" s="227"/>
      <c r="BJ143" s="227"/>
      <c r="BK143" s="227"/>
      <c r="BL143" s="227"/>
      <c r="BM143" s="227"/>
      <c r="BN143" s="227"/>
      <c r="BO143" s="227"/>
      <c r="BP143" s="227"/>
      <c r="BQ143" s="227"/>
      <c r="BR143" s="227"/>
      <c r="BS143" s="227"/>
      <c r="BT143" s="227"/>
      <c r="BU143" s="227"/>
      <c r="BV143" s="227"/>
      <c r="BW143" s="227"/>
      <c r="BX143" s="227"/>
      <c r="BY143" s="227"/>
      <c r="BZ143" s="227"/>
      <c r="CA143" s="227"/>
      <c r="CB143" s="227"/>
      <c r="CC143" s="227"/>
      <c r="CD143" s="227"/>
      <c r="CE143" s="227"/>
      <c r="CF143" s="227"/>
      <c r="CG143" s="227"/>
      <c r="CH143" s="227"/>
      <c r="CI143" s="227"/>
      <c r="CJ143" s="227"/>
      <c r="CK143" s="227"/>
      <c r="CL143" s="227"/>
      <c r="CM143" s="227"/>
      <c r="CN143" s="227"/>
      <c r="CO143" s="227"/>
      <c r="CP143" s="227"/>
      <c r="CQ143" s="227"/>
      <c r="CR143" s="227"/>
      <c r="CS143" s="227"/>
      <c r="CT143" s="227"/>
      <c r="CU143" s="227"/>
      <c r="CV143" s="227"/>
      <c r="CW143" s="227"/>
      <c r="CX143" s="227"/>
      <c r="CY143" s="227"/>
      <c r="CZ143" s="227"/>
      <c r="DA143" s="227"/>
      <c r="DB143" s="227"/>
      <c r="DC143" s="227"/>
      <c r="DD143" s="227"/>
      <c r="DE143" s="227"/>
      <c r="DF143" s="227"/>
      <c r="DG143" s="227"/>
      <c r="DH143" s="227"/>
      <c r="DI143" s="227"/>
      <c r="DJ143" s="227"/>
      <c r="DK143" s="227"/>
      <c r="DL143" s="227"/>
      <c r="DM143" s="227"/>
      <c r="DN143" s="227"/>
      <c r="DO143" s="227"/>
      <c r="DP143" s="227"/>
      <c r="DQ143" s="227"/>
      <c r="DR143" s="227"/>
      <c r="DS143" s="227"/>
      <c r="DT143" s="227"/>
      <c r="DU143" s="227"/>
      <c r="DV143" s="227"/>
      <c r="DW143" s="227"/>
      <c r="DX143" s="227"/>
      <c r="DY143" s="227"/>
      <c r="DZ143" s="227"/>
      <c r="EA143" s="227"/>
      <c r="EB143" s="227"/>
      <c r="EC143" s="227"/>
      <c r="ED143" s="227"/>
      <c r="EE143" s="227"/>
      <c r="EF143" s="227"/>
      <c r="EG143" s="227"/>
      <c r="EH143" s="227"/>
      <c r="EI143" s="227"/>
      <c r="EJ143" s="227"/>
      <c r="EK143" s="227"/>
      <c r="EL143" s="227"/>
      <c r="EM143" s="227"/>
      <c r="EN143" s="227"/>
      <c r="EO143" s="227"/>
      <c r="EP143" s="227"/>
      <c r="EQ143" s="227"/>
      <c r="ER143" s="227"/>
      <c r="ES143" s="227"/>
      <c r="ET143" s="227"/>
      <c r="EU143" s="227"/>
      <c r="EV143" s="227"/>
      <c r="EW143" s="227"/>
      <c r="EX143" s="227"/>
      <c r="EY143" s="227"/>
      <c r="EZ143" s="227"/>
      <c r="FA143" s="227"/>
      <c r="FB143" s="227"/>
      <c r="FC143" s="227"/>
      <c r="FD143" s="227"/>
      <c r="FE143" s="227"/>
      <c r="FF143" s="227"/>
      <c r="FG143" s="227"/>
      <c r="FH143" s="227"/>
      <c r="FI143" s="227"/>
      <c r="FJ143" s="227"/>
      <c r="FK143" s="227"/>
      <c r="FL143" s="227"/>
      <c r="FM143" s="227"/>
      <c r="FN143" s="227"/>
      <c r="FO143" s="227"/>
    </row>
    <row r="144" spans="1:171" s="362" customFormat="1">
      <c r="A144" s="360"/>
      <c r="B144" s="271"/>
      <c r="C144" s="360"/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1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  <c r="AY144" s="227"/>
      <c r="AZ144" s="227"/>
      <c r="BA144" s="227"/>
      <c r="BB144" s="227"/>
      <c r="BC144" s="227"/>
      <c r="BD144" s="227"/>
      <c r="BE144" s="227"/>
      <c r="BF144" s="227"/>
      <c r="BG144" s="227"/>
      <c r="BH144" s="227"/>
      <c r="BI144" s="227"/>
      <c r="BJ144" s="227"/>
      <c r="BK144" s="227"/>
      <c r="BL144" s="227"/>
      <c r="BM144" s="227"/>
      <c r="BN144" s="227"/>
      <c r="BO144" s="227"/>
      <c r="BP144" s="227"/>
      <c r="BQ144" s="227"/>
      <c r="BR144" s="227"/>
      <c r="BS144" s="227"/>
      <c r="BT144" s="227"/>
      <c r="BU144" s="227"/>
      <c r="BV144" s="227"/>
      <c r="BW144" s="227"/>
      <c r="BX144" s="227"/>
      <c r="BY144" s="227"/>
      <c r="BZ144" s="227"/>
      <c r="CA144" s="227"/>
      <c r="CB144" s="227"/>
      <c r="CC144" s="227"/>
      <c r="CD144" s="227"/>
      <c r="CE144" s="227"/>
      <c r="CF144" s="227"/>
      <c r="CG144" s="227"/>
      <c r="CH144" s="227"/>
      <c r="CI144" s="227"/>
      <c r="CJ144" s="227"/>
      <c r="CK144" s="227"/>
      <c r="CL144" s="227"/>
      <c r="CM144" s="227"/>
      <c r="CN144" s="227"/>
      <c r="CO144" s="227"/>
      <c r="CP144" s="227"/>
      <c r="CQ144" s="227"/>
      <c r="CR144" s="227"/>
      <c r="CS144" s="227"/>
      <c r="CT144" s="227"/>
      <c r="CU144" s="227"/>
      <c r="CV144" s="227"/>
      <c r="CW144" s="227"/>
      <c r="CX144" s="227"/>
      <c r="CY144" s="227"/>
      <c r="CZ144" s="227"/>
      <c r="DA144" s="227"/>
      <c r="DB144" s="227"/>
      <c r="DC144" s="227"/>
      <c r="DD144" s="227"/>
      <c r="DE144" s="227"/>
      <c r="DF144" s="227"/>
      <c r="DG144" s="227"/>
      <c r="DH144" s="227"/>
      <c r="DI144" s="227"/>
      <c r="DJ144" s="227"/>
      <c r="DK144" s="227"/>
      <c r="DL144" s="227"/>
      <c r="DM144" s="227"/>
      <c r="DN144" s="227"/>
      <c r="DO144" s="227"/>
      <c r="DP144" s="227"/>
      <c r="DQ144" s="227"/>
      <c r="DR144" s="227"/>
      <c r="DS144" s="227"/>
      <c r="DT144" s="227"/>
      <c r="DU144" s="227"/>
      <c r="DV144" s="227"/>
      <c r="DW144" s="227"/>
      <c r="DX144" s="227"/>
      <c r="DY144" s="227"/>
      <c r="DZ144" s="227"/>
      <c r="EA144" s="227"/>
      <c r="EB144" s="227"/>
      <c r="EC144" s="227"/>
      <c r="ED144" s="227"/>
      <c r="EE144" s="227"/>
      <c r="EF144" s="227"/>
      <c r="EG144" s="227"/>
      <c r="EH144" s="227"/>
      <c r="EI144" s="227"/>
      <c r="EJ144" s="227"/>
      <c r="EK144" s="227"/>
      <c r="EL144" s="227"/>
      <c r="EM144" s="227"/>
      <c r="EN144" s="227"/>
      <c r="EO144" s="227"/>
      <c r="EP144" s="227"/>
      <c r="EQ144" s="227"/>
      <c r="ER144" s="227"/>
      <c r="ES144" s="227"/>
      <c r="ET144" s="227"/>
      <c r="EU144" s="227"/>
      <c r="EV144" s="227"/>
      <c r="EW144" s="227"/>
      <c r="EX144" s="227"/>
      <c r="EY144" s="227"/>
      <c r="EZ144" s="227"/>
      <c r="FA144" s="227"/>
      <c r="FB144" s="227"/>
      <c r="FC144" s="227"/>
      <c r="FD144" s="227"/>
      <c r="FE144" s="227"/>
      <c r="FF144" s="227"/>
      <c r="FG144" s="227"/>
      <c r="FH144" s="227"/>
      <c r="FI144" s="227"/>
      <c r="FJ144" s="227"/>
      <c r="FK144" s="227"/>
      <c r="FL144" s="227"/>
      <c r="FM144" s="227"/>
      <c r="FN144" s="227"/>
      <c r="FO144" s="227"/>
    </row>
    <row r="145" spans="1:171" s="362" customFormat="1">
      <c r="A145" s="360"/>
      <c r="B145" s="271"/>
      <c r="C145" s="360"/>
      <c r="D145" s="360"/>
      <c r="E145" s="360"/>
      <c r="F145" s="360"/>
      <c r="G145" s="360"/>
      <c r="H145" s="360"/>
      <c r="I145" s="360"/>
      <c r="J145" s="360"/>
      <c r="K145" s="360"/>
      <c r="L145" s="360"/>
      <c r="M145" s="360"/>
      <c r="N145" s="360"/>
      <c r="O145" s="360"/>
      <c r="P145" s="360"/>
      <c r="Q145" s="360"/>
      <c r="R145" s="360"/>
      <c r="S145" s="360"/>
      <c r="T145" s="360"/>
      <c r="U145" s="360"/>
      <c r="V145" s="360"/>
      <c r="W145" s="360"/>
      <c r="X145" s="360"/>
      <c r="Y145" s="360"/>
      <c r="Z145" s="360"/>
      <c r="AA145" s="360"/>
      <c r="AB145" s="360"/>
      <c r="AC145" s="360"/>
      <c r="AD145" s="360"/>
      <c r="AE145" s="360"/>
      <c r="AF145" s="360"/>
      <c r="AG145" s="360"/>
      <c r="AH145" s="360"/>
      <c r="AI145" s="360"/>
      <c r="AJ145" s="360"/>
      <c r="AK145" s="361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  <c r="AY145" s="227"/>
      <c r="AZ145" s="227"/>
      <c r="BA145" s="227"/>
      <c r="BB145" s="227"/>
      <c r="BC145" s="227"/>
      <c r="BD145" s="227"/>
      <c r="BE145" s="227"/>
      <c r="BF145" s="227"/>
      <c r="BG145" s="227"/>
      <c r="BH145" s="227"/>
      <c r="BI145" s="227"/>
      <c r="BJ145" s="227"/>
      <c r="BK145" s="227"/>
      <c r="BL145" s="227"/>
      <c r="BM145" s="227"/>
      <c r="BN145" s="227"/>
      <c r="BO145" s="227"/>
      <c r="BP145" s="227"/>
      <c r="BQ145" s="227"/>
      <c r="BR145" s="227"/>
      <c r="BS145" s="227"/>
      <c r="BT145" s="227"/>
      <c r="BU145" s="227"/>
      <c r="BV145" s="227"/>
      <c r="BW145" s="227"/>
      <c r="BX145" s="227"/>
      <c r="BY145" s="227"/>
      <c r="BZ145" s="227"/>
      <c r="CA145" s="227"/>
      <c r="CB145" s="227"/>
      <c r="CC145" s="227"/>
      <c r="CD145" s="227"/>
      <c r="CE145" s="227"/>
      <c r="CF145" s="227"/>
      <c r="CG145" s="227"/>
      <c r="CH145" s="227"/>
      <c r="CI145" s="227"/>
      <c r="CJ145" s="227"/>
      <c r="CK145" s="227"/>
      <c r="CL145" s="227"/>
      <c r="CM145" s="227"/>
      <c r="CN145" s="227"/>
      <c r="CO145" s="227"/>
      <c r="CP145" s="227"/>
      <c r="CQ145" s="227"/>
      <c r="CR145" s="227"/>
      <c r="CS145" s="227"/>
      <c r="CT145" s="227"/>
      <c r="CU145" s="227"/>
      <c r="CV145" s="227"/>
      <c r="CW145" s="227"/>
      <c r="CX145" s="227"/>
      <c r="CY145" s="227"/>
      <c r="CZ145" s="227"/>
      <c r="DA145" s="227"/>
      <c r="DB145" s="227"/>
      <c r="DC145" s="227"/>
      <c r="DD145" s="227"/>
      <c r="DE145" s="227"/>
      <c r="DF145" s="227"/>
      <c r="DG145" s="227"/>
      <c r="DH145" s="227"/>
      <c r="DI145" s="227"/>
      <c r="DJ145" s="227"/>
      <c r="DK145" s="227"/>
      <c r="DL145" s="227"/>
      <c r="DM145" s="227"/>
      <c r="DN145" s="227"/>
      <c r="DO145" s="227"/>
      <c r="DP145" s="227"/>
      <c r="DQ145" s="227"/>
      <c r="DR145" s="227"/>
      <c r="DS145" s="227"/>
      <c r="DT145" s="227"/>
      <c r="DU145" s="227"/>
      <c r="DV145" s="227"/>
      <c r="DW145" s="227"/>
      <c r="DX145" s="227"/>
      <c r="DY145" s="227"/>
      <c r="DZ145" s="227"/>
      <c r="EA145" s="227"/>
      <c r="EB145" s="227"/>
      <c r="EC145" s="227"/>
      <c r="ED145" s="227"/>
      <c r="EE145" s="227"/>
      <c r="EF145" s="227"/>
      <c r="EG145" s="227"/>
      <c r="EH145" s="227"/>
      <c r="EI145" s="227"/>
      <c r="EJ145" s="227"/>
      <c r="EK145" s="227"/>
      <c r="EL145" s="227"/>
      <c r="EM145" s="227"/>
      <c r="EN145" s="227"/>
      <c r="EO145" s="227"/>
      <c r="EP145" s="227"/>
      <c r="EQ145" s="227"/>
      <c r="ER145" s="227"/>
      <c r="ES145" s="227"/>
      <c r="ET145" s="227"/>
      <c r="EU145" s="227"/>
      <c r="EV145" s="227"/>
      <c r="EW145" s="227"/>
      <c r="EX145" s="227"/>
      <c r="EY145" s="227"/>
      <c r="EZ145" s="227"/>
      <c r="FA145" s="227"/>
      <c r="FB145" s="227"/>
      <c r="FC145" s="227"/>
      <c r="FD145" s="227"/>
      <c r="FE145" s="227"/>
      <c r="FF145" s="227"/>
      <c r="FG145" s="227"/>
      <c r="FH145" s="227"/>
      <c r="FI145" s="227"/>
      <c r="FJ145" s="227"/>
      <c r="FK145" s="227"/>
      <c r="FL145" s="227"/>
      <c r="FM145" s="227"/>
      <c r="FN145" s="227"/>
      <c r="FO145" s="227"/>
    </row>
    <row r="146" spans="1:171" s="362" customFormat="1">
      <c r="A146" s="360"/>
      <c r="B146" s="271"/>
      <c r="C146" s="360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60"/>
      <c r="R146" s="360"/>
      <c r="S146" s="360"/>
      <c r="T146" s="360"/>
      <c r="U146" s="360"/>
      <c r="V146" s="360"/>
      <c r="W146" s="360"/>
      <c r="X146" s="360"/>
      <c r="Y146" s="360"/>
      <c r="Z146" s="360"/>
      <c r="AA146" s="360"/>
      <c r="AB146" s="360"/>
      <c r="AC146" s="360"/>
      <c r="AD146" s="360"/>
      <c r="AE146" s="360"/>
      <c r="AF146" s="360"/>
      <c r="AG146" s="360"/>
      <c r="AH146" s="360"/>
      <c r="AI146" s="360"/>
      <c r="AJ146" s="360"/>
      <c r="AK146" s="361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  <c r="AY146" s="227"/>
      <c r="AZ146" s="227"/>
      <c r="BA146" s="227"/>
      <c r="BB146" s="227"/>
      <c r="BC146" s="227"/>
      <c r="BD146" s="227"/>
      <c r="BE146" s="227"/>
      <c r="BF146" s="227"/>
      <c r="BG146" s="227"/>
      <c r="BH146" s="227"/>
      <c r="BI146" s="227"/>
      <c r="BJ146" s="227"/>
      <c r="BK146" s="227"/>
      <c r="BL146" s="227"/>
      <c r="BM146" s="227"/>
      <c r="BN146" s="227"/>
      <c r="BO146" s="227"/>
      <c r="BP146" s="227"/>
      <c r="BQ146" s="227"/>
      <c r="BR146" s="227"/>
      <c r="BS146" s="227"/>
      <c r="BT146" s="227"/>
      <c r="BU146" s="227"/>
      <c r="BV146" s="227"/>
      <c r="BW146" s="227"/>
      <c r="BX146" s="227"/>
      <c r="BY146" s="227"/>
      <c r="BZ146" s="227"/>
      <c r="CA146" s="227"/>
      <c r="CB146" s="227"/>
      <c r="CC146" s="227"/>
      <c r="CD146" s="227"/>
      <c r="CE146" s="227"/>
      <c r="CF146" s="227"/>
      <c r="CG146" s="227"/>
      <c r="CH146" s="227"/>
      <c r="CI146" s="227"/>
      <c r="CJ146" s="227"/>
      <c r="CK146" s="227"/>
      <c r="CL146" s="227"/>
      <c r="CM146" s="227"/>
      <c r="CN146" s="227"/>
      <c r="CO146" s="227"/>
      <c r="CP146" s="227"/>
      <c r="CQ146" s="227"/>
      <c r="CR146" s="227"/>
      <c r="CS146" s="227"/>
      <c r="CT146" s="227"/>
      <c r="CU146" s="227"/>
      <c r="CV146" s="227"/>
      <c r="CW146" s="227"/>
      <c r="CX146" s="227"/>
      <c r="CY146" s="227"/>
      <c r="CZ146" s="227"/>
      <c r="DA146" s="227"/>
      <c r="DB146" s="227"/>
      <c r="DC146" s="227"/>
      <c r="DD146" s="227"/>
      <c r="DE146" s="227"/>
      <c r="DF146" s="227"/>
      <c r="DG146" s="227"/>
      <c r="DH146" s="227"/>
      <c r="DI146" s="227"/>
      <c r="DJ146" s="227"/>
      <c r="DK146" s="227"/>
      <c r="DL146" s="227"/>
      <c r="DM146" s="227"/>
      <c r="DN146" s="227"/>
      <c r="DO146" s="227"/>
      <c r="DP146" s="227"/>
      <c r="DQ146" s="227"/>
      <c r="DR146" s="227"/>
      <c r="DS146" s="227"/>
      <c r="DT146" s="227"/>
      <c r="DU146" s="227"/>
      <c r="DV146" s="227"/>
      <c r="DW146" s="227"/>
      <c r="DX146" s="227"/>
      <c r="DY146" s="227"/>
      <c r="DZ146" s="227"/>
      <c r="EA146" s="227"/>
      <c r="EB146" s="227"/>
      <c r="EC146" s="227"/>
      <c r="ED146" s="227"/>
      <c r="EE146" s="227"/>
      <c r="EF146" s="227"/>
      <c r="EG146" s="227"/>
      <c r="EH146" s="227"/>
      <c r="EI146" s="227"/>
      <c r="EJ146" s="227"/>
      <c r="EK146" s="227"/>
      <c r="EL146" s="227"/>
      <c r="EM146" s="227"/>
      <c r="EN146" s="227"/>
      <c r="EO146" s="227"/>
      <c r="EP146" s="227"/>
      <c r="EQ146" s="227"/>
      <c r="ER146" s="227"/>
      <c r="ES146" s="227"/>
      <c r="ET146" s="227"/>
      <c r="EU146" s="227"/>
      <c r="EV146" s="227"/>
      <c r="EW146" s="227"/>
      <c r="EX146" s="227"/>
      <c r="EY146" s="227"/>
      <c r="EZ146" s="227"/>
      <c r="FA146" s="227"/>
      <c r="FB146" s="227"/>
      <c r="FC146" s="227"/>
      <c r="FD146" s="227"/>
      <c r="FE146" s="227"/>
      <c r="FF146" s="227"/>
      <c r="FG146" s="227"/>
      <c r="FH146" s="227"/>
      <c r="FI146" s="227"/>
      <c r="FJ146" s="227"/>
      <c r="FK146" s="227"/>
      <c r="FL146" s="227"/>
      <c r="FM146" s="227"/>
      <c r="FN146" s="227"/>
      <c r="FO146" s="227"/>
    </row>
    <row r="147" spans="1:171" s="362" customFormat="1">
      <c r="A147" s="360"/>
      <c r="B147" s="271"/>
      <c r="C147" s="360"/>
      <c r="D147" s="360"/>
      <c r="E147" s="360"/>
      <c r="F147" s="360"/>
      <c r="G147" s="360"/>
      <c r="H147" s="360"/>
      <c r="I147" s="360"/>
      <c r="J147" s="360"/>
      <c r="K147" s="360"/>
      <c r="L147" s="360"/>
      <c r="M147" s="360"/>
      <c r="N147" s="360"/>
      <c r="O147" s="360"/>
      <c r="P147" s="360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1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  <c r="AY147" s="227"/>
      <c r="AZ147" s="227"/>
      <c r="BA147" s="227"/>
      <c r="BB147" s="227"/>
      <c r="BC147" s="227"/>
      <c r="BD147" s="227"/>
      <c r="BE147" s="227"/>
      <c r="BF147" s="227"/>
      <c r="BG147" s="227"/>
      <c r="BH147" s="227"/>
      <c r="BI147" s="227"/>
      <c r="BJ147" s="227"/>
      <c r="BK147" s="227"/>
      <c r="BL147" s="227"/>
      <c r="BM147" s="227"/>
      <c r="BN147" s="227"/>
      <c r="BO147" s="227"/>
      <c r="BP147" s="227"/>
      <c r="BQ147" s="227"/>
      <c r="BR147" s="227"/>
      <c r="BS147" s="227"/>
      <c r="BT147" s="227"/>
      <c r="BU147" s="227"/>
      <c r="BV147" s="227"/>
      <c r="BW147" s="227"/>
      <c r="BX147" s="227"/>
      <c r="BY147" s="227"/>
      <c r="BZ147" s="227"/>
      <c r="CA147" s="227"/>
      <c r="CB147" s="227"/>
      <c r="CC147" s="227"/>
      <c r="CD147" s="227"/>
      <c r="CE147" s="227"/>
      <c r="CF147" s="227"/>
      <c r="CG147" s="227"/>
      <c r="CH147" s="227"/>
      <c r="CI147" s="227"/>
      <c r="CJ147" s="227"/>
      <c r="CK147" s="227"/>
      <c r="CL147" s="227"/>
      <c r="CM147" s="227"/>
      <c r="CN147" s="227"/>
      <c r="CO147" s="227"/>
      <c r="CP147" s="227"/>
      <c r="CQ147" s="227"/>
      <c r="CR147" s="227"/>
      <c r="CS147" s="227"/>
      <c r="CT147" s="227"/>
      <c r="CU147" s="227"/>
      <c r="CV147" s="227"/>
      <c r="CW147" s="227"/>
      <c r="CX147" s="227"/>
      <c r="CY147" s="227"/>
      <c r="CZ147" s="227"/>
      <c r="DA147" s="227"/>
      <c r="DB147" s="227"/>
      <c r="DC147" s="227"/>
      <c r="DD147" s="227"/>
      <c r="DE147" s="227"/>
      <c r="DF147" s="227"/>
      <c r="DG147" s="227"/>
      <c r="DH147" s="227"/>
      <c r="DI147" s="227"/>
      <c r="DJ147" s="227"/>
      <c r="DK147" s="227"/>
      <c r="DL147" s="227"/>
      <c r="DM147" s="227"/>
      <c r="DN147" s="227"/>
      <c r="DO147" s="227"/>
      <c r="DP147" s="227"/>
      <c r="DQ147" s="227"/>
      <c r="DR147" s="227"/>
      <c r="DS147" s="227"/>
      <c r="DT147" s="227"/>
      <c r="DU147" s="227"/>
      <c r="DV147" s="227"/>
      <c r="DW147" s="227"/>
      <c r="DX147" s="227"/>
      <c r="DY147" s="227"/>
      <c r="DZ147" s="227"/>
      <c r="EA147" s="227"/>
      <c r="EB147" s="227"/>
      <c r="EC147" s="227"/>
      <c r="ED147" s="227"/>
      <c r="EE147" s="227"/>
      <c r="EF147" s="227"/>
      <c r="EG147" s="227"/>
      <c r="EH147" s="227"/>
      <c r="EI147" s="227"/>
      <c r="EJ147" s="227"/>
      <c r="EK147" s="227"/>
      <c r="EL147" s="227"/>
      <c r="EM147" s="227"/>
      <c r="EN147" s="227"/>
      <c r="EO147" s="227"/>
      <c r="EP147" s="227"/>
      <c r="EQ147" s="227"/>
      <c r="ER147" s="227"/>
      <c r="ES147" s="227"/>
      <c r="ET147" s="227"/>
      <c r="EU147" s="227"/>
      <c r="EV147" s="227"/>
      <c r="EW147" s="227"/>
      <c r="EX147" s="227"/>
      <c r="EY147" s="227"/>
      <c r="EZ147" s="227"/>
      <c r="FA147" s="227"/>
      <c r="FB147" s="227"/>
      <c r="FC147" s="227"/>
      <c r="FD147" s="227"/>
      <c r="FE147" s="227"/>
      <c r="FF147" s="227"/>
      <c r="FG147" s="227"/>
      <c r="FH147" s="227"/>
      <c r="FI147" s="227"/>
      <c r="FJ147" s="227"/>
      <c r="FK147" s="227"/>
      <c r="FL147" s="227"/>
      <c r="FM147" s="227"/>
      <c r="FN147" s="227"/>
      <c r="FO147" s="227"/>
    </row>
    <row r="148" spans="1:171" s="362" customFormat="1">
      <c r="A148" s="360"/>
      <c r="B148" s="271"/>
      <c r="C148" s="360"/>
      <c r="D148" s="360"/>
      <c r="E148" s="360"/>
      <c r="F148" s="360"/>
      <c r="G148" s="360"/>
      <c r="H148" s="360"/>
      <c r="I148" s="360"/>
      <c r="J148" s="360"/>
      <c r="K148" s="360"/>
      <c r="L148" s="360"/>
      <c r="M148" s="360"/>
      <c r="N148" s="360"/>
      <c r="O148" s="360"/>
      <c r="P148" s="360"/>
      <c r="Q148" s="360"/>
      <c r="R148" s="360"/>
      <c r="S148" s="360"/>
      <c r="T148" s="360"/>
      <c r="U148" s="360"/>
      <c r="V148" s="360"/>
      <c r="W148" s="360"/>
      <c r="X148" s="360"/>
      <c r="Y148" s="360"/>
      <c r="Z148" s="360"/>
      <c r="AA148" s="360"/>
      <c r="AB148" s="360"/>
      <c r="AC148" s="360"/>
      <c r="AD148" s="360"/>
      <c r="AE148" s="360"/>
      <c r="AF148" s="360"/>
      <c r="AG148" s="360"/>
      <c r="AH148" s="360"/>
      <c r="AI148" s="360"/>
      <c r="AJ148" s="360"/>
      <c r="AK148" s="361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  <c r="AY148" s="227"/>
      <c r="AZ148" s="227"/>
      <c r="BA148" s="227"/>
      <c r="BB148" s="227"/>
      <c r="BC148" s="227"/>
      <c r="BD148" s="227"/>
      <c r="BE148" s="227"/>
      <c r="BF148" s="227"/>
      <c r="BG148" s="227"/>
      <c r="BH148" s="227"/>
      <c r="BI148" s="227"/>
      <c r="BJ148" s="227"/>
      <c r="BK148" s="227"/>
      <c r="BL148" s="227"/>
      <c r="BM148" s="227"/>
      <c r="BN148" s="227"/>
      <c r="BO148" s="227"/>
      <c r="BP148" s="227"/>
      <c r="BQ148" s="227"/>
      <c r="BR148" s="227"/>
      <c r="BS148" s="227"/>
      <c r="BT148" s="227"/>
      <c r="BU148" s="227"/>
      <c r="BV148" s="227"/>
      <c r="BW148" s="227"/>
      <c r="BX148" s="227"/>
      <c r="BY148" s="227"/>
      <c r="BZ148" s="227"/>
      <c r="CA148" s="227"/>
      <c r="CB148" s="227"/>
      <c r="CC148" s="227"/>
      <c r="CD148" s="227"/>
      <c r="CE148" s="227"/>
      <c r="CF148" s="227"/>
      <c r="CG148" s="227"/>
      <c r="CH148" s="227"/>
      <c r="CI148" s="227"/>
      <c r="CJ148" s="227"/>
      <c r="CK148" s="227"/>
      <c r="CL148" s="227"/>
      <c r="CM148" s="227"/>
      <c r="CN148" s="227"/>
      <c r="CO148" s="227"/>
      <c r="CP148" s="227"/>
      <c r="CQ148" s="227"/>
      <c r="CR148" s="227"/>
      <c r="CS148" s="227"/>
      <c r="CT148" s="227"/>
      <c r="CU148" s="227"/>
      <c r="CV148" s="227"/>
      <c r="CW148" s="227"/>
      <c r="CX148" s="227"/>
      <c r="CY148" s="227"/>
      <c r="CZ148" s="227"/>
      <c r="DA148" s="227"/>
      <c r="DB148" s="227"/>
      <c r="DC148" s="227"/>
      <c r="DD148" s="227"/>
      <c r="DE148" s="227"/>
      <c r="DF148" s="227"/>
      <c r="DG148" s="227"/>
      <c r="DH148" s="227"/>
      <c r="DI148" s="227"/>
      <c r="DJ148" s="227"/>
      <c r="DK148" s="227"/>
      <c r="DL148" s="227"/>
      <c r="DM148" s="227"/>
      <c r="DN148" s="227"/>
      <c r="DO148" s="227"/>
      <c r="DP148" s="227"/>
      <c r="DQ148" s="227"/>
      <c r="DR148" s="227"/>
      <c r="DS148" s="227"/>
      <c r="DT148" s="227"/>
      <c r="DU148" s="227"/>
      <c r="DV148" s="227"/>
      <c r="DW148" s="227"/>
      <c r="DX148" s="227"/>
      <c r="DY148" s="227"/>
      <c r="DZ148" s="227"/>
      <c r="EA148" s="227"/>
      <c r="EB148" s="227"/>
      <c r="EC148" s="227"/>
      <c r="ED148" s="227"/>
      <c r="EE148" s="227"/>
      <c r="EF148" s="227"/>
      <c r="EG148" s="227"/>
      <c r="EH148" s="227"/>
      <c r="EI148" s="227"/>
      <c r="EJ148" s="227"/>
      <c r="EK148" s="227"/>
      <c r="EL148" s="227"/>
      <c r="EM148" s="227"/>
      <c r="EN148" s="227"/>
      <c r="EO148" s="227"/>
      <c r="EP148" s="227"/>
      <c r="EQ148" s="227"/>
      <c r="ER148" s="227"/>
      <c r="ES148" s="227"/>
      <c r="ET148" s="227"/>
      <c r="EU148" s="227"/>
      <c r="EV148" s="227"/>
      <c r="EW148" s="227"/>
      <c r="EX148" s="227"/>
      <c r="EY148" s="227"/>
      <c r="EZ148" s="227"/>
      <c r="FA148" s="227"/>
      <c r="FB148" s="227"/>
      <c r="FC148" s="227"/>
      <c r="FD148" s="227"/>
      <c r="FE148" s="227"/>
      <c r="FF148" s="227"/>
      <c r="FG148" s="227"/>
      <c r="FH148" s="227"/>
      <c r="FI148" s="227"/>
      <c r="FJ148" s="227"/>
      <c r="FK148" s="227"/>
      <c r="FL148" s="227"/>
      <c r="FM148" s="227"/>
      <c r="FN148" s="227"/>
      <c r="FO148" s="227"/>
    </row>
    <row r="149" spans="1:171" s="362" customFormat="1">
      <c r="A149" s="360"/>
      <c r="B149" s="271"/>
      <c r="C149" s="360"/>
      <c r="D149" s="360"/>
      <c r="E149" s="360"/>
      <c r="F149" s="360"/>
      <c r="G149" s="360"/>
      <c r="H149" s="360"/>
      <c r="I149" s="360"/>
      <c r="J149" s="360"/>
      <c r="K149" s="360"/>
      <c r="L149" s="360"/>
      <c r="M149" s="360"/>
      <c r="N149" s="360"/>
      <c r="O149" s="360"/>
      <c r="P149" s="360"/>
      <c r="Q149" s="360"/>
      <c r="R149" s="360"/>
      <c r="S149" s="360"/>
      <c r="T149" s="360"/>
      <c r="U149" s="360"/>
      <c r="V149" s="360"/>
      <c r="W149" s="360"/>
      <c r="X149" s="360"/>
      <c r="Y149" s="360"/>
      <c r="Z149" s="360"/>
      <c r="AA149" s="360"/>
      <c r="AB149" s="360"/>
      <c r="AC149" s="360"/>
      <c r="AD149" s="360"/>
      <c r="AE149" s="360"/>
      <c r="AF149" s="360"/>
      <c r="AG149" s="360"/>
      <c r="AH149" s="360"/>
      <c r="AI149" s="360"/>
      <c r="AJ149" s="360"/>
      <c r="AK149" s="361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  <c r="AY149" s="227"/>
      <c r="AZ149" s="227"/>
      <c r="BA149" s="227"/>
      <c r="BB149" s="227"/>
      <c r="BC149" s="227"/>
      <c r="BD149" s="227"/>
      <c r="BE149" s="227"/>
      <c r="BF149" s="227"/>
      <c r="BG149" s="227"/>
      <c r="BH149" s="227"/>
      <c r="BI149" s="227"/>
      <c r="BJ149" s="227"/>
      <c r="BK149" s="227"/>
      <c r="BL149" s="227"/>
      <c r="BM149" s="227"/>
      <c r="BN149" s="227"/>
      <c r="BO149" s="227"/>
      <c r="BP149" s="227"/>
      <c r="BQ149" s="227"/>
      <c r="BR149" s="227"/>
      <c r="BS149" s="227"/>
      <c r="BT149" s="227"/>
      <c r="BU149" s="227"/>
      <c r="BV149" s="227"/>
      <c r="BW149" s="227"/>
      <c r="BX149" s="227"/>
      <c r="BY149" s="227"/>
      <c r="BZ149" s="227"/>
      <c r="CA149" s="227"/>
      <c r="CB149" s="227"/>
      <c r="CC149" s="227"/>
      <c r="CD149" s="227"/>
      <c r="CE149" s="227"/>
      <c r="CF149" s="227"/>
      <c r="CG149" s="227"/>
      <c r="CH149" s="227"/>
      <c r="CI149" s="227"/>
      <c r="CJ149" s="227"/>
      <c r="CK149" s="227"/>
      <c r="CL149" s="227"/>
      <c r="CM149" s="227"/>
      <c r="CN149" s="227"/>
      <c r="CO149" s="227"/>
      <c r="CP149" s="227"/>
      <c r="CQ149" s="227"/>
      <c r="CR149" s="227"/>
      <c r="CS149" s="227"/>
      <c r="CT149" s="227"/>
      <c r="CU149" s="227"/>
      <c r="CV149" s="227"/>
      <c r="CW149" s="227"/>
      <c r="CX149" s="227"/>
      <c r="CY149" s="227"/>
      <c r="CZ149" s="227"/>
      <c r="DA149" s="227"/>
      <c r="DB149" s="227"/>
      <c r="DC149" s="227"/>
      <c r="DD149" s="227"/>
      <c r="DE149" s="227"/>
      <c r="DF149" s="227"/>
      <c r="DG149" s="227"/>
      <c r="DH149" s="227"/>
      <c r="DI149" s="227"/>
      <c r="DJ149" s="227"/>
      <c r="DK149" s="227"/>
      <c r="DL149" s="227"/>
      <c r="DM149" s="227"/>
      <c r="DN149" s="227"/>
      <c r="DO149" s="227"/>
      <c r="DP149" s="227"/>
      <c r="DQ149" s="227"/>
      <c r="DR149" s="227"/>
      <c r="DS149" s="227"/>
      <c r="DT149" s="227"/>
      <c r="DU149" s="227"/>
      <c r="DV149" s="227"/>
      <c r="DW149" s="227"/>
      <c r="DX149" s="227"/>
      <c r="DY149" s="227"/>
      <c r="DZ149" s="227"/>
      <c r="EA149" s="227"/>
      <c r="EB149" s="227"/>
      <c r="EC149" s="227"/>
      <c r="ED149" s="227"/>
      <c r="EE149" s="227"/>
      <c r="EF149" s="227"/>
      <c r="EG149" s="227"/>
      <c r="EH149" s="227"/>
      <c r="EI149" s="227"/>
      <c r="EJ149" s="227"/>
      <c r="EK149" s="227"/>
      <c r="EL149" s="227"/>
      <c r="EM149" s="227"/>
      <c r="EN149" s="227"/>
      <c r="EO149" s="227"/>
      <c r="EP149" s="227"/>
      <c r="EQ149" s="227"/>
      <c r="ER149" s="227"/>
      <c r="ES149" s="227"/>
      <c r="ET149" s="227"/>
      <c r="EU149" s="227"/>
      <c r="EV149" s="227"/>
      <c r="EW149" s="227"/>
      <c r="EX149" s="227"/>
      <c r="EY149" s="227"/>
      <c r="EZ149" s="227"/>
      <c r="FA149" s="227"/>
      <c r="FB149" s="227"/>
      <c r="FC149" s="227"/>
      <c r="FD149" s="227"/>
      <c r="FE149" s="227"/>
      <c r="FF149" s="227"/>
      <c r="FG149" s="227"/>
      <c r="FH149" s="227"/>
      <c r="FI149" s="227"/>
      <c r="FJ149" s="227"/>
      <c r="FK149" s="227"/>
      <c r="FL149" s="227"/>
      <c r="FM149" s="227"/>
      <c r="FN149" s="227"/>
      <c r="FO149" s="227"/>
    </row>
    <row r="150" spans="1:171" s="362" customFormat="1">
      <c r="A150" s="360"/>
      <c r="B150" s="271"/>
      <c r="C150" s="360"/>
      <c r="D150" s="360"/>
      <c r="E150" s="360"/>
      <c r="F150" s="360"/>
      <c r="G150" s="360"/>
      <c r="H150" s="360"/>
      <c r="I150" s="360"/>
      <c r="J150" s="360"/>
      <c r="K150" s="360"/>
      <c r="L150" s="360"/>
      <c r="M150" s="360"/>
      <c r="N150" s="360"/>
      <c r="O150" s="360"/>
      <c r="P150" s="360"/>
      <c r="Q150" s="360"/>
      <c r="R150" s="360"/>
      <c r="S150" s="360"/>
      <c r="T150" s="360"/>
      <c r="U150" s="360"/>
      <c r="V150" s="360"/>
      <c r="W150" s="360"/>
      <c r="X150" s="360"/>
      <c r="Y150" s="360"/>
      <c r="Z150" s="360"/>
      <c r="AA150" s="360"/>
      <c r="AB150" s="360"/>
      <c r="AC150" s="360"/>
      <c r="AD150" s="360"/>
      <c r="AE150" s="360"/>
      <c r="AF150" s="360"/>
      <c r="AG150" s="360"/>
      <c r="AH150" s="360"/>
      <c r="AI150" s="360"/>
      <c r="AJ150" s="360"/>
      <c r="AK150" s="361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  <c r="AY150" s="227"/>
      <c r="AZ150" s="227"/>
      <c r="BA150" s="227"/>
      <c r="BB150" s="227"/>
      <c r="BC150" s="227"/>
      <c r="BD150" s="227"/>
      <c r="BE150" s="227"/>
      <c r="BF150" s="227"/>
      <c r="BG150" s="227"/>
      <c r="BH150" s="227"/>
      <c r="BI150" s="227"/>
      <c r="BJ150" s="227"/>
      <c r="BK150" s="227"/>
      <c r="BL150" s="227"/>
      <c r="BM150" s="227"/>
      <c r="BN150" s="227"/>
      <c r="BO150" s="227"/>
      <c r="BP150" s="227"/>
      <c r="BQ150" s="227"/>
      <c r="BR150" s="227"/>
      <c r="BS150" s="227"/>
      <c r="BT150" s="227"/>
      <c r="BU150" s="227"/>
      <c r="BV150" s="227"/>
      <c r="BW150" s="227"/>
      <c r="BX150" s="227"/>
      <c r="BY150" s="227"/>
      <c r="BZ150" s="227"/>
      <c r="CA150" s="227"/>
      <c r="CB150" s="227"/>
      <c r="CC150" s="227"/>
      <c r="CD150" s="227"/>
      <c r="CE150" s="227"/>
      <c r="CF150" s="227"/>
      <c r="CG150" s="227"/>
      <c r="CH150" s="227"/>
      <c r="CI150" s="227"/>
      <c r="CJ150" s="227"/>
      <c r="CK150" s="227"/>
      <c r="CL150" s="227"/>
      <c r="CM150" s="227"/>
      <c r="CN150" s="227"/>
      <c r="CO150" s="227"/>
      <c r="CP150" s="227"/>
      <c r="CQ150" s="227"/>
      <c r="CR150" s="227"/>
      <c r="CS150" s="227"/>
      <c r="CT150" s="227"/>
      <c r="CU150" s="227"/>
      <c r="CV150" s="227"/>
      <c r="CW150" s="227"/>
      <c r="CX150" s="227"/>
      <c r="CY150" s="227"/>
      <c r="CZ150" s="227"/>
      <c r="DA150" s="227"/>
      <c r="DB150" s="227"/>
      <c r="DC150" s="227"/>
      <c r="DD150" s="227"/>
      <c r="DE150" s="227"/>
      <c r="DF150" s="227"/>
      <c r="DG150" s="227"/>
      <c r="DH150" s="227"/>
      <c r="DI150" s="227"/>
      <c r="DJ150" s="227"/>
      <c r="DK150" s="227"/>
      <c r="DL150" s="227"/>
      <c r="DM150" s="227"/>
      <c r="DN150" s="227"/>
      <c r="DO150" s="227"/>
      <c r="DP150" s="227"/>
      <c r="DQ150" s="227"/>
      <c r="DR150" s="227"/>
      <c r="DS150" s="227"/>
      <c r="DT150" s="227"/>
      <c r="DU150" s="227"/>
      <c r="DV150" s="227"/>
      <c r="DW150" s="227"/>
      <c r="DX150" s="227"/>
      <c r="DY150" s="227"/>
      <c r="DZ150" s="227"/>
      <c r="EA150" s="227"/>
      <c r="EB150" s="227"/>
      <c r="EC150" s="227"/>
      <c r="ED150" s="227"/>
      <c r="EE150" s="227"/>
      <c r="EF150" s="227"/>
      <c r="EG150" s="227"/>
      <c r="EH150" s="227"/>
      <c r="EI150" s="227"/>
      <c r="EJ150" s="227"/>
      <c r="EK150" s="227"/>
      <c r="EL150" s="227"/>
      <c r="EM150" s="227"/>
      <c r="EN150" s="227"/>
      <c r="EO150" s="227"/>
      <c r="EP150" s="227"/>
      <c r="EQ150" s="227"/>
      <c r="ER150" s="227"/>
      <c r="ES150" s="227"/>
      <c r="ET150" s="227"/>
      <c r="EU150" s="227"/>
      <c r="EV150" s="227"/>
      <c r="EW150" s="227"/>
      <c r="EX150" s="227"/>
      <c r="EY150" s="227"/>
      <c r="EZ150" s="227"/>
      <c r="FA150" s="227"/>
      <c r="FB150" s="227"/>
      <c r="FC150" s="227"/>
      <c r="FD150" s="227"/>
      <c r="FE150" s="227"/>
      <c r="FF150" s="227"/>
      <c r="FG150" s="227"/>
      <c r="FH150" s="227"/>
      <c r="FI150" s="227"/>
      <c r="FJ150" s="227"/>
      <c r="FK150" s="227"/>
      <c r="FL150" s="227"/>
      <c r="FM150" s="227"/>
      <c r="FN150" s="227"/>
      <c r="FO150" s="227"/>
    </row>
    <row r="151" spans="1:171" s="362" customFormat="1">
      <c r="A151" s="360"/>
      <c r="B151" s="271"/>
      <c r="C151" s="360"/>
      <c r="D151" s="360"/>
      <c r="E151" s="360"/>
      <c r="F151" s="360"/>
      <c r="G151" s="360"/>
      <c r="H151" s="360"/>
      <c r="I151" s="360"/>
      <c r="J151" s="360"/>
      <c r="K151" s="360"/>
      <c r="L151" s="360"/>
      <c r="M151" s="360"/>
      <c r="N151" s="360"/>
      <c r="O151" s="360"/>
      <c r="P151" s="360"/>
      <c r="Q151" s="360"/>
      <c r="R151" s="360"/>
      <c r="S151" s="360"/>
      <c r="T151" s="360"/>
      <c r="U151" s="360"/>
      <c r="V151" s="360"/>
      <c r="W151" s="360"/>
      <c r="X151" s="360"/>
      <c r="Y151" s="360"/>
      <c r="Z151" s="360"/>
      <c r="AA151" s="360"/>
      <c r="AB151" s="360"/>
      <c r="AC151" s="360"/>
      <c r="AD151" s="360"/>
      <c r="AE151" s="360"/>
      <c r="AF151" s="360"/>
      <c r="AG151" s="360"/>
      <c r="AH151" s="360"/>
      <c r="AI151" s="360"/>
      <c r="AJ151" s="360"/>
      <c r="AK151" s="361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  <c r="AY151" s="227"/>
      <c r="AZ151" s="227"/>
      <c r="BA151" s="227"/>
      <c r="BB151" s="227"/>
      <c r="BC151" s="227"/>
      <c r="BD151" s="227"/>
      <c r="BE151" s="227"/>
      <c r="BF151" s="227"/>
      <c r="BG151" s="227"/>
      <c r="BH151" s="227"/>
      <c r="BI151" s="227"/>
      <c r="BJ151" s="227"/>
      <c r="BK151" s="227"/>
      <c r="BL151" s="227"/>
      <c r="BM151" s="227"/>
      <c r="BN151" s="227"/>
      <c r="BO151" s="227"/>
      <c r="BP151" s="227"/>
      <c r="BQ151" s="227"/>
      <c r="BR151" s="227"/>
      <c r="BS151" s="227"/>
      <c r="BT151" s="227"/>
      <c r="BU151" s="227"/>
      <c r="BV151" s="227"/>
      <c r="BW151" s="227"/>
      <c r="BX151" s="227"/>
      <c r="BY151" s="227"/>
      <c r="BZ151" s="227"/>
      <c r="CA151" s="227"/>
      <c r="CB151" s="227"/>
      <c r="CC151" s="227"/>
      <c r="CD151" s="227"/>
      <c r="CE151" s="227"/>
      <c r="CF151" s="227"/>
      <c r="CG151" s="227"/>
      <c r="CH151" s="227"/>
      <c r="CI151" s="227"/>
      <c r="CJ151" s="227"/>
      <c r="CK151" s="227"/>
      <c r="CL151" s="227"/>
      <c r="CM151" s="227"/>
      <c r="CN151" s="227"/>
      <c r="CO151" s="227"/>
      <c r="CP151" s="227"/>
      <c r="CQ151" s="227"/>
      <c r="CR151" s="227"/>
      <c r="CS151" s="227"/>
      <c r="CT151" s="227"/>
      <c r="CU151" s="227"/>
      <c r="CV151" s="227"/>
      <c r="CW151" s="227"/>
      <c r="CX151" s="227"/>
      <c r="CY151" s="227"/>
      <c r="CZ151" s="227"/>
      <c r="DA151" s="227"/>
      <c r="DB151" s="227"/>
      <c r="DC151" s="227"/>
      <c r="DD151" s="227"/>
      <c r="DE151" s="227"/>
      <c r="DF151" s="227"/>
      <c r="DG151" s="227"/>
      <c r="DH151" s="227"/>
      <c r="DI151" s="227"/>
      <c r="DJ151" s="227"/>
      <c r="DK151" s="227"/>
      <c r="DL151" s="227"/>
      <c r="DM151" s="227"/>
      <c r="DN151" s="227"/>
      <c r="DO151" s="227"/>
      <c r="DP151" s="227"/>
      <c r="DQ151" s="227"/>
      <c r="DR151" s="227"/>
      <c r="DS151" s="227"/>
      <c r="DT151" s="227"/>
      <c r="DU151" s="227"/>
      <c r="DV151" s="227"/>
      <c r="DW151" s="227"/>
      <c r="DX151" s="227"/>
      <c r="DY151" s="227"/>
      <c r="DZ151" s="227"/>
      <c r="EA151" s="227"/>
      <c r="EB151" s="227"/>
      <c r="EC151" s="227"/>
      <c r="ED151" s="227"/>
      <c r="EE151" s="227"/>
      <c r="EF151" s="227"/>
      <c r="EG151" s="227"/>
      <c r="EH151" s="227"/>
      <c r="EI151" s="227"/>
      <c r="EJ151" s="227"/>
      <c r="EK151" s="227"/>
      <c r="EL151" s="227"/>
      <c r="EM151" s="227"/>
      <c r="EN151" s="227"/>
      <c r="EO151" s="227"/>
      <c r="EP151" s="227"/>
      <c r="EQ151" s="227"/>
      <c r="ER151" s="227"/>
      <c r="ES151" s="227"/>
      <c r="ET151" s="227"/>
      <c r="EU151" s="227"/>
      <c r="EV151" s="227"/>
      <c r="EW151" s="227"/>
      <c r="EX151" s="227"/>
      <c r="EY151" s="227"/>
      <c r="EZ151" s="227"/>
      <c r="FA151" s="227"/>
      <c r="FB151" s="227"/>
      <c r="FC151" s="227"/>
      <c r="FD151" s="227"/>
      <c r="FE151" s="227"/>
      <c r="FF151" s="227"/>
      <c r="FG151" s="227"/>
      <c r="FH151" s="227"/>
      <c r="FI151" s="227"/>
      <c r="FJ151" s="227"/>
      <c r="FK151" s="227"/>
      <c r="FL151" s="227"/>
      <c r="FM151" s="227"/>
      <c r="FN151" s="227"/>
      <c r="FO151" s="227"/>
    </row>
    <row r="152" spans="1:171" s="362" customFormat="1">
      <c r="A152" s="360"/>
      <c r="B152" s="271"/>
      <c r="C152" s="360"/>
      <c r="D152" s="360"/>
      <c r="E152" s="360"/>
      <c r="F152" s="360"/>
      <c r="G152" s="360"/>
      <c r="H152" s="360"/>
      <c r="I152" s="360"/>
      <c r="J152" s="360"/>
      <c r="K152" s="360"/>
      <c r="L152" s="360"/>
      <c r="M152" s="360"/>
      <c r="N152" s="360"/>
      <c r="O152" s="360"/>
      <c r="P152" s="360"/>
      <c r="Q152" s="360"/>
      <c r="R152" s="360"/>
      <c r="S152" s="360"/>
      <c r="T152" s="360"/>
      <c r="U152" s="360"/>
      <c r="V152" s="360"/>
      <c r="W152" s="360"/>
      <c r="X152" s="360"/>
      <c r="Y152" s="360"/>
      <c r="Z152" s="360"/>
      <c r="AA152" s="360"/>
      <c r="AB152" s="360"/>
      <c r="AC152" s="360"/>
      <c r="AD152" s="360"/>
      <c r="AE152" s="360"/>
      <c r="AF152" s="360"/>
      <c r="AG152" s="360"/>
      <c r="AH152" s="360"/>
      <c r="AI152" s="360"/>
      <c r="AJ152" s="360"/>
      <c r="AK152" s="361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  <c r="AY152" s="227"/>
      <c r="AZ152" s="227"/>
      <c r="BA152" s="227"/>
      <c r="BB152" s="227"/>
      <c r="BC152" s="227"/>
      <c r="BD152" s="227"/>
      <c r="BE152" s="227"/>
      <c r="BF152" s="227"/>
      <c r="BG152" s="227"/>
      <c r="BH152" s="227"/>
      <c r="BI152" s="227"/>
      <c r="BJ152" s="227"/>
      <c r="BK152" s="227"/>
      <c r="BL152" s="227"/>
      <c r="BM152" s="227"/>
      <c r="BN152" s="227"/>
      <c r="BO152" s="227"/>
      <c r="BP152" s="227"/>
      <c r="BQ152" s="227"/>
      <c r="BR152" s="227"/>
      <c r="BS152" s="227"/>
      <c r="BT152" s="227"/>
      <c r="BU152" s="227"/>
      <c r="BV152" s="227"/>
      <c r="BW152" s="227"/>
      <c r="BX152" s="227"/>
      <c r="BY152" s="227"/>
      <c r="BZ152" s="227"/>
      <c r="CA152" s="227"/>
      <c r="CB152" s="227"/>
      <c r="CC152" s="227"/>
      <c r="CD152" s="227"/>
      <c r="CE152" s="227"/>
      <c r="CF152" s="227"/>
      <c r="CG152" s="227"/>
      <c r="CH152" s="227"/>
      <c r="CI152" s="227"/>
      <c r="CJ152" s="227"/>
      <c r="CK152" s="227"/>
      <c r="CL152" s="227"/>
      <c r="CM152" s="227"/>
      <c r="CN152" s="227"/>
      <c r="CO152" s="227"/>
      <c r="CP152" s="227"/>
      <c r="CQ152" s="227"/>
      <c r="CR152" s="227"/>
      <c r="CS152" s="227"/>
      <c r="CT152" s="227"/>
      <c r="CU152" s="227"/>
      <c r="CV152" s="227"/>
      <c r="CW152" s="227"/>
      <c r="CX152" s="227"/>
      <c r="CY152" s="227"/>
      <c r="CZ152" s="227"/>
      <c r="DA152" s="227"/>
      <c r="DB152" s="227"/>
      <c r="DC152" s="227"/>
      <c r="DD152" s="227"/>
      <c r="DE152" s="227"/>
      <c r="DF152" s="227"/>
      <c r="DG152" s="227"/>
      <c r="DH152" s="227"/>
      <c r="DI152" s="227"/>
      <c r="DJ152" s="227"/>
      <c r="DK152" s="227"/>
      <c r="DL152" s="227"/>
      <c r="DM152" s="227"/>
      <c r="DN152" s="227"/>
      <c r="DO152" s="227"/>
      <c r="DP152" s="227"/>
      <c r="DQ152" s="227"/>
      <c r="DR152" s="227"/>
      <c r="DS152" s="227"/>
      <c r="DT152" s="227"/>
      <c r="DU152" s="227"/>
      <c r="DV152" s="227"/>
      <c r="DW152" s="227"/>
      <c r="DX152" s="227"/>
      <c r="DY152" s="227"/>
      <c r="DZ152" s="227"/>
      <c r="EA152" s="227"/>
      <c r="EB152" s="227"/>
      <c r="EC152" s="227"/>
      <c r="ED152" s="227"/>
      <c r="EE152" s="227"/>
      <c r="EF152" s="227"/>
      <c r="EG152" s="227"/>
      <c r="EH152" s="227"/>
      <c r="EI152" s="227"/>
      <c r="EJ152" s="227"/>
      <c r="EK152" s="227"/>
      <c r="EL152" s="227"/>
      <c r="EM152" s="227"/>
      <c r="EN152" s="227"/>
      <c r="EO152" s="227"/>
      <c r="EP152" s="227"/>
      <c r="EQ152" s="227"/>
      <c r="ER152" s="227"/>
      <c r="ES152" s="227"/>
      <c r="ET152" s="227"/>
      <c r="EU152" s="227"/>
      <c r="EV152" s="227"/>
      <c r="EW152" s="227"/>
      <c r="EX152" s="227"/>
      <c r="EY152" s="227"/>
      <c r="EZ152" s="227"/>
      <c r="FA152" s="227"/>
      <c r="FB152" s="227"/>
      <c r="FC152" s="227"/>
      <c r="FD152" s="227"/>
      <c r="FE152" s="227"/>
      <c r="FF152" s="227"/>
      <c r="FG152" s="227"/>
      <c r="FH152" s="227"/>
      <c r="FI152" s="227"/>
      <c r="FJ152" s="227"/>
      <c r="FK152" s="227"/>
      <c r="FL152" s="227"/>
      <c r="FM152" s="227"/>
      <c r="FN152" s="227"/>
      <c r="FO152" s="227"/>
    </row>
    <row r="153" spans="1:171" s="362" customFormat="1">
      <c r="A153" s="360"/>
      <c r="B153" s="271"/>
      <c r="C153" s="360"/>
      <c r="D153" s="360"/>
      <c r="E153" s="360"/>
      <c r="F153" s="360"/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60"/>
      <c r="R153" s="360"/>
      <c r="S153" s="360"/>
      <c r="T153" s="360"/>
      <c r="U153" s="360"/>
      <c r="V153" s="360"/>
      <c r="W153" s="360"/>
      <c r="X153" s="360"/>
      <c r="Y153" s="360"/>
      <c r="Z153" s="360"/>
      <c r="AA153" s="360"/>
      <c r="AB153" s="360"/>
      <c r="AC153" s="360"/>
      <c r="AD153" s="360"/>
      <c r="AE153" s="360"/>
      <c r="AF153" s="360"/>
      <c r="AG153" s="360"/>
      <c r="AH153" s="360"/>
      <c r="AI153" s="360"/>
      <c r="AJ153" s="360"/>
      <c r="AK153" s="361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  <c r="AY153" s="227"/>
      <c r="AZ153" s="227"/>
      <c r="BA153" s="227"/>
      <c r="BB153" s="227"/>
      <c r="BC153" s="227"/>
      <c r="BD153" s="227"/>
      <c r="BE153" s="227"/>
      <c r="BF153" s="227"/>
      <c r="BG153" s="227"/>
      <c r="BH153" s="227"/>
      <c r="BI153" s="227"/>
      <c r="BJ153" s="227"/>
      <c r="BK153" s="227"/>
      <c r="BL153" s="227"/>
      <c r="BM153" s="227"/>
      <c r="BN153" s="227"/>
      <c r="BO153" s="227"/>
      <c r="BP153" s="227"/>
      <c r="BQ153" s="227"/>
      <c r="BR153" s="227"/>
      <c r="BS153" s="227"/>
      <c r="BT153" s="227"/>
      <c r="BU153" s="227"/>
      <c r="BV153" s="227"/>
      <c r="BW153" s="227"/>
      <c r="BX153" s="227"/>
      <c r="BY153" s="227"/>
      <c r="BZ153" s="227"/>
      <c r="CA153" s="227"/>
      <c r="CB153" s="227"/>
      <c r="CC153" s="227"/>
      <c r="CD153" s="227"/>
      <c r="CE153" s="227"/>
      <c r="CF153" s="227"/>
      <c r="CG153" s="227"/>
      <c r="CH153" s="227"/>
      <c r="CI153" s="227"/>
      <c r="CJ153" s="227"/>
      <c r="CK153" s="227"/>
      <c r="CL153" s="227"/>
      <c r="CM153" s="227"/>
      <c r="CN153" s="227"/>
      <c r="CO153" s="227"/>
      <c r="CP153" s="227"/>
      <c r="CQ153" s="227"/>
      <c r="CR153" s="227"/>
      <c r="CS153" s="227"/>
      <c r="CT153" s="227"/>
      <c r="CU153" s="227"/>
      <c r="CV153" s="227"/>
      <c r="CW153" s="227"/>
      <c r="CX153" s="227"/>
      <c r="CY153" s="227"/>
      <c r="CZ153" s="227"/>
      <c r="DA153" s="227"/>
      <c r="DB153" s="227"/>
      <c r="DC153" s="227"/>
      <c r="DD153" s="227"/>
      <c r="DE153" s="227"/>
      <c r="DF153" s="227"/>
      <c r="DG153" s="227"/>
      <c r="DH153" s="227"/>
      <c r="DI153" s="227"/>
      <c r="DJ153" s="227"/>
      <c r="DK153" s="227"/>
      <c r="DL153" s="227"/>
      <c r="DM153" s="227"/>
      <c r="DN153" s="227"/>
      <c r="DO153" s="227"/>
      <c r="DP153" s="227"/>
      <c r="DQ153" s="227"/>
      <c r="DR153" s="227"/>
      <c r="DS153" s="227"/>
      <c r="DT153" s="227"/>
      <c r="DU153" s="227"/>
      <c r="DV153" s="227"/>
      <c r="DW153" s="227"/>
      <c r="DX153" s="227"/>
      <c r="DY153" s="227"/>
      <c r="DZ153" s="227"/>
      <c r="EA153" s="227"/>
      <c r="EB153" s="227"/>
      <c r="EC153" s="227"/>
      <c r="ED153" s="227"/>
      <c r="EE153" s="227"/>
      <c r="EF153" s="227"/>
      <c r="EG153" s="227"/>
      <c r="EH153" s="227"/>
      <c r="EI153" s="227"/>
      <c r="EJ153" s="227"/>
      <c r="EK153" s="227"/>
      <c r="EL153" s="227"/>
      <c r="EM153" s="227"/>
      <c r="EN153" s="227"/>
      <c r="EO153" s="227"/>
      <c r="EP153" s="227"/>
      <c r="EQ153" s="227"/>
      <c r="ER153" s="227"/>
      <c r="ES153" s="227"/>
      <c r="ET153" s="227"/>
      <c r="EU153" s="227"/>
      <c r="EV153" s="227"/>
      <c r="EW153" s="227"/>
      <c r="EX153" s="227"/>
      <c r="EY153" s="227"/>
      <c r="EZ153" s="227"/>
      <c r="FA153" s="227"/>
      <c r="FB153" s="227"/>
      <c r="FC153" s="227"/>
      <c r="FD153" s="227"/>
      <c r="FE153" s="227"/>
      <c r="FF153" s="227"/>
      <c r="FG153" s="227"/>
      <c r="FH153" s="227"/>
      <c r="FI153" s="227"/>
      <c r="FJ153" s="227"/>
      <c r="FK153" s="227"/>
      <c r="FL153" s="227"/>
      <c r="FM153" s="227"/>
      <c r="FN153" s="227"/>
      <c r="FO153" s="227"/>
    </row>
    <row r="154" spans="1:171" s="362" customFormat="1">
      <c r="A154" s="360"/>
      <c r="B154" s="271"/>
      <c r="C154" s="360"/>
      <c r="D154" s="360"/>
      <c r="E154" s="360"/>
      <c r="F154" s="360"/>
      <c r="G154" s="360"/>
      <c r="H154" s="360"/>
      <c r="I154" s="360"/>
      <c r="J154" s="360"/>
      <c r="K154" s="360"/>
      <c r="L154" s="360"/>
      <c r="M154" s="360"/>
      <c r="N154" s="360"/>
      <c r="O154" s="360"/>
      <c r="P154" s="360"/>
      <c r="Q154" s="360"/>
      <c r="R154" s="360"/>
      <c r="S154" s="360"/>
      <c r="T154" s="360"/>
      <c r="U154" s="360"/>
      <c r="V154" s="360"/>
      <c r="W154" s="360"/>
      <c r="X154" s="360"/>
      <c r="Y154" s="360"/>
      <c r="Z154" s="360"/>
      <c r="AA154" s="360"/>
      <c r="AB154" s="360"/>
      <c r="AC154" s="360"/>
      <c r="AD154" s="360"/>
      <c r="AE154" s="360"/>
      <c r="AF154" s="360"/>
      <c r="AG154" s="360"/>
      <c r="AH154" s="360"/>
      <c r="AI154" s="360"/>
      <c r="AJ154" s="360"/>
      <c r="AK154" s="361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  <c r="AY154" s="227"/>
      <c r="AZ154" s="227"/>
      <c r="BA154" s="227"/>
      <c r="BB154" s="227"/>
      <c r="BC154" s="227"/>
      <c r="BD154" s="227"/>
      <c r="BE154" s="227"/>
      <c r="BF154" s="227"/>
      <c r="BG154" s="227"/>
      <c r="BH154" s="227"/>
      <c r="BI154" s="227"/>
      <c r="BJ154" s="227"/>
      <c r="BK154" s="227"/>
      <c r="BL154" s="227"/>
      <c r="BM154" s="227"/>
      <c r="BN154" s="227"/>
      <c r="BO154" s="227"/>
      <c r="BP154" s="227"/>
      <c r="BQ154" s="227"/>
      <c r="BR154" s="227"/>
      <c r="BS154" s="227"/>
      <c r="BT154" s="227"/>
      <c r="BU154" s="227"/>
      <c r="BV154" s="227"/>
      <c r="BW154" s="227"/>
      <c r="BX154" s="227"/>
      <c r="BY154" s="227"/>
      <c r="BZ154" s="227"/>
      <c r="CA154" s="227"/>
      <c r="CB154" s="227"/>
      <c r="CC154" s="227"/>
      <c r="CD154" s="227"/>
      <c r="CE154" s="227"/>
      <c r="CF154" s="227"/>
      <c r="CG154" s="227"/>
      <c r="CH154" s="227"/>
      <c r="CI154" s="227"/>
      <c r="CJ154" s="227"/>
      <c r="CK154" s="227"/>
      <c r="CL154" s="227"/>
      <c r="CM154" s="227"/>
      <c r="CN154" s="227"/>
      <c r="CO154" s="227"/>
      <c r="CP154" s="227"/>
      <c r="CQ154" s="227"/>
      <c r="CR154" s="227"/>
      <c r="CS154" s="227"/>
      <c r="CT154" s="227"/>
      <c r="CU154" s="227"/>
      <c r="CV154" s="227"/>
      <c r="CW154" s="227"/>
      <c r="CX154" s="227"/>
      <c r="CY154" s="227"/>
      <c r="CZ154" s="227"/>
      <c r="DA154" s="227"/>
      <c r="DB154" s="227"/>
      <c r="DC154" s="227"/>
      <c r="DD154" s="227"/>
      <c r="DE154" s="227"/>
      <c r="DF154" s="227"/>
      <c r="DG154" s="227"/>
      <c r="DH154" s="227"/>
      <c r="DI154" s="227"/>
      <c r="DJ154" s="227"/>
      <c r="DK154" s="227"/>
      <c r="DL154" s="227"/>
      <c r="DM154" s="227"/>
      <c r="DN154" s="227"/>
      <c r="DO154" s="227"/>
      <c r="DP154" s="227"/>
      <c r="DQ154" s="227"/>
      <c r="DR154" s="227"/>
      <c r="DS154" s="227"/>
      <c r="DT154" s="227"/>
      <c r="DU154" s="227"/>
      <c r="DV154" s="227"/>
      <c r="DW154" s="227"/>
      <c r="DX154" s="227"/>
      <c r="DY154" s="227"/>
      <c r="DZ154" s="227"/>
      <c r="EA154" s="227"/>
      <c r="EB154" s="227"/>
      <c r="EC154" s="227"/>
      <c r="ED154" s="227"/>
      <c r="EE154" s="227"/>
      <c r="EF154" s="227"/>
      <c r="EG154" s="227"/>
      <c r="EH154" s="227"/>
      <c r="EI154" s="227"/>
      <c r="EJ154" s="227"/>
      <c r="EK154" s="227"/>
      <c r="EL154" s="227"/>
      <c r="EM154" s="227"/>
      <c r="EN154" s="227"/>
      <c r="EO154" s="227"/>
      <c r="EP154" s="227"/>
      <c r="EQ154" s="227"/>
      <c r="ER154" s="227"/>
      <c r="ES154" s="227"/>
      <c r="ET154" s="227"/>
      <c r="EU154" s="227"/>
      <c r="EV154" s="227"/>
      <c r="EW154" s="227"/>
      <c r="EX154" s="227"/>
      <c r="EY154" s="227"/>
      <c r="EZ154" s="227"/>
      <c r="FA154" s="227"/>
      <c r="FB154" s="227"/>
      <c r="FC154" s="227"/>
      <c r="FD154" s="227"/>
      <c r="FE154" s="227"/>
      <c r="FF154" s="227"/>
      <c r="FG154" s="227"/>
      <c r="FH154" s="227"/>
      <c r="FI154" s="227"/>
      <c r="FJ154" s="227"/>
      <c r="FK154" s="227"/>
      <c r="FL154" s="227"/>
      <c r="FM154" s="227"/>
      <c r="FN154" s="227"/>
      <c r="FO154" s="227"/>
    </row>
    <row r="155" spans="1:171" s="362" customFormat="1">
      <c r="A155" s="360"/>
      <c r="B155" s="271"/>
      <c r="C155" s="360"/>
      <c r="D155" s="360"/>
      <c r="E155" s="360"/>
      <c r="F155" s="360"/>
      <c r="G155" s="360"/>
      <c r="H155" s="360"/>
      <c r="I155" s="360"/>
      <c r="J155" s="360"/>
      <c r="K155" s="360"/>
      <c r="L155" s="360"/>
      <c r="M155" s="360"/>
      <c r="N155" s="360"/>
      <c r="O155" s="360"/>
      <c r="P155" s="360"/>
      <c r="Q155" s="360"/>
      <c r="R155" s="360"/>
      <c r="S155" s="360"/>
      <c r="T155" s="360"/>
      <c r="U155" s="360"/>
      <c r="V155" s="360"/>
      <c r="W155" s="360"/>
      <c r="X155" s="360"/>
      <c r="Y155" s="360"/>
      <c r="Z155" s="360"/>
      <c r="AA155" s="360"/>
      <c r="AB155" s="360"/>
      <c r="AC155" s="360"/>
      <c r="AD155" s="360"/>
      <c r="AE155" s="360"/>
      <c r="AF155" s="360"/>
      <c r="AG155" s="360"/>
      <c r="AH155" s="360"/>
      <c r="AI155" s="360"/>
      <c r="AJ155" s="360"/>
      <c r="AK155" s="361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  <c r="AY155" s="227"/>
      <c r="AZ155" s="227"/>
      <c r="BA155" s="227"/>
      <c r="BB155" s="227"/>
      <c r="BC155" s="227"/>
      <c r="BD155" s="227"/>
      <c r="BE155" s="227"/>
      <c r="BF155" s="227"/>
      <c r="BG155" s="227"/>
      <c r="BH155" s="227"/>
      <c r="BI155" s="227"/>
      <c r="BJ155" s="227"/>
      <c r="BK155" s="227"/>
      <c r="BL155" s="227"/>
      <c r="BM155" s="227"/>
      <c r="BN155" s="227"/>
      <c r="BO155" s="227"/>
      <c r="BP155" s="227"/>
      <c r="BQ155" s="227"/>
      <c r="BR155" s="227"/>
      <c r="BS155" s="227"/>
      <c r="BT155" s="227"/>
      <c r="BU155" s="227"/>
      <c r="BV155" s="227"/>
      <c r="BW155" s="227"/>
      <c r="BX155" s="227"/>
      <c r="BY155" s="227"/>
      <c r="BZ155" s="227"/>
      <c r="CA155" s="227"/>
      <c r="CB155" s="227"/>
      <c r="CC155" s="227"/>
      <c r="CD155" s="227"/>
      <c r="CE155" s="227"/>
      <c r="CF155" s="227"/>
      <c r="CG155" s="227"/>
      <c r="CH155" s="227"/>
      <c r="CI155" s="227"/>
      <c r="CJ155" s="227"/>
      <c r="CK155" s="227"/>
      <c r="CL155" s="227"/>
      <c r="CM155" s="227"/>
      <c r="CN155" s="227"/>
      <c r="CO155" s="227"/>
      <c r="CP155" s="227"/>
      <c r="CQ155" s="227"/>
      <c r="CR155" s="227"/>
      <c r="CS155" s="227"/>
      <c r="CT155" s="227"/>
      <c r="CU155" s="227"/>
      <c r="CV155" s="227"/>
      <c r="CW155" s="227"/>
      <c r="CX155" s="227"/>
      <c r="CY155" s="227"/>
      <c r="CZ155" s="227"/>
      <c r="DA155" s="227"/>
      <c r="DB155" s="227"/>
      <c r="DC155" s="227"/>
      <c r="DD155" s="227"/>
      <c r="DE155" s="227"/>
      <c r="DF155" s="227"/>
      <c r="DG155" s="227"/>
      <c r="DH155" s="227"/>
      <c r="DI155" s="227"/>
      <c r="DJ155" s="227"/>
      <c r="DK155" s="227"/>
      <c r="DL155" s="227"/>
      <c r="DM155" s="227"/>
      <c r="DN155" s="227"/>
      <c r="DO155" s="227"/>
      <c r="DP155" s="227"/>
      <c r="DQ155" s="227"/>
      <c r="DR155" s="227"/>
      <c r="DS155" s="227"/>
      <c r="DT155" s="227"/>
      <c r="DU155" s="227"/>
      <c r="DV155" s="227"/>
      <c r="DW155" s="227"/>
      <c r="DX155" s="227"/>
      <c r="DY155" s="227"/>
      <c r="DZ155" s="227"/>
      <c r="EA155" s="227"/>
      <c r="EB155" s="227"/>
      <c r="EC155" s="227"/>
      <c r="ED155" s="227"/>
      <c r="EE155" s="227"/>
      <c r="EF155" s="227"/>
      <c r="EG155" s="227"/>
      <c r="EH155" s="227"/>
      <c r="EI155" s="227"/>
      <c r="EJ155" s="227"/>
      <c r="EK155" s="227"/>
      <c r="EL155" s="227"/>
      <c r="EM155" s="227"/>
      <c r="EN155" s="227"/>
      <c r="EO155" s="227"/>
      <c r="EP155" s="227"/>
      <c r="EQ155" s="227"/>
      <c r="ER155" s="227"/>
      <c r="ES155" s="227"/>
      <c r="ET155" s="227"/>
      <c r="EU155" s="227"/>
      <c r="EV155" s="227"/>
      <c r="EW155" s="227"/>
      <c r="EX155" s="227"/>
      <c r="EY155" s="227"/>
      <c r="EZ155" s="227"/>
      <c r="FA155" s="227"/>
      <c r="FB155" s="227"/>
      <c r="FC155" s="227"/>
      <c r="FD155" s="227"/>
      <c r="FE155" s="227"/>
      <c r="FF155" s="227"/>
      <c r="FG155" s="227"/>
      <c r="FH155" s="227"/>
      <c r="FI155" s="227"/>
      <c r="FJ155" s="227"/>
      <c r="FK155" s="227"/>
      <c r="FL155" s="227"/>
      <c r="FM155" s="227"/>
      <c r="FN155" s="227"/>
      <c r="FO155" s="227"/>
    </row>
    <row r="156" spans="1:171" s="362" customFormat="1">
      <c r="A156" s="360"/>
      <c r="B156" s="271"/>
      <c r="C156" s="360"/>
      <c r="D156" s="360"/>
      <c r="E156" s="360"/>
      <c r="F156" s="360"/>
      <c r="G156" s="360"/>
      <c r="H156" s="360"/>
      <c r="I156" s="360"/>
      <c r="J156" s="360"/>
      <c r="K156" s="360"/>
      <c r="L156" s="360"/>
      <c r="M156" s="360"/>
      <c r="N156" s="360"/>
      <c r="O156" s="360"/>
      <c r="P156" s="360"/>
      <c r="Q156" s="360"/>
      <c r="R156" s="360"/>
      <c r="S156" s="360"/>
      <c r="T156" s="360"/>
      <c r="U156" s="360"/>
      <c r="V156" s="360"/>
      <c r="W156" s="360"/>
      <c r="X156" s="360"/>
      <c r="Y156" s="360"/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1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  <c r="AY156" s="227"/>
      <c r="AZ156" s="227"/>
      <c r="BA156" s="227"/>
      <c r="BB156" s="227"/>
      <c r="BC156" s="227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27"/>
      <c r="BQ156" s="227"/>
      <c r="BR156" s="227"/>
      <c r="BS156" s="227"/>
      <c r="BT156" s="227"/>
      <c r="BU156" s="227"/>
      <c r="BV156" s="227"/>
      <c r="BW156" s="227"/>
      <c r="BX156" s="227"/>
      <c r="BY156" s="227"/>
      <c r="BZ156" s="227"/>
      <c r="CA156" s="227"/>
      <c r="CB156" s="227"/>
      <c r="CC156" s="227"/>
      <c r="CD156" s="227"/>
      <c r="CE156" s="227"/>
      <c r="CF156" s="227"/>
      <c r="CG156" s="227"/>
      <c r="CH156" s="227"/>
      <c r="CI156" s="227"/>
      <c r="CJ156" s="227"/>
      <c r="CK156" s="227"/>
      <c r="CL156" s="227"/>
      <c r="CM156" s="227"/>
      <c r="CN156" s="227"/>
      <c r="CO156" s="227"/>
      <c r="CP156" s="227"/>
      <c r="CQ156" s="227"/>
      <c r="CR156" s="227"/>
      <c r="CS156" s="227"/>
      <c r="CT156" s="227"/>
      <c r="CU156" s="227"/>
      <c r="CV156" s="227"/>
      <c r="CW156" s="227"/>
      <c r="CX156" s="227"/>
      <c r="CY156" s="227"/>
      <c r="CZ156" s="227"/>
      <c r="DA156" s="227"/>
      <c r="DB156" s="227"/>
      <c r="DC156" s="227"/>
      <c r="DD156" s="227"/>
      <c r="DE156" s="227"/>
      <c r="DF156" s="227"/>
      <c r="DG156" s="227"/>
      <c r="DH156" s="227"/>
      <c r="DI156" s="227"/>
      <c r="DJ156" s="227"/>
      <c r="DK156" s="227"/>
      <c r="DL156" s="227"/>
      <c r="DM156" s="227"/>
      <c r="DN156" s="227"/>
      <c r="DO156" s="227"/>
      <c r="DP156" s="227"/>
      <c r="DQ156" s="227"/>
      <c r="DR156" s="227"/>
      <c r="DS156" s="227"/>
      <c r="DT156" s="227"/>
      <c r="DU156" s="227"/>
      <c r="DV156" s="227"/>
      <c r="DW156" s="227"/>
      <c r="DX156" s="227"/>
      <c r="DY156" s="227"/>
      <c r="DZ156" s="227"/>
      <c r="EA156" s="227"/>
      <c r="EB156" s="227"/>
      <c r="EC156" s="227"/>
      <c r="ED156" s="227"/>
      <c r="EE156" s="227"/>
      <c r="EF156" s="227"/>
      <c r="EG156" s="227"/>
      <c r="EH156" s="227"/>
      <c r="EI156" s="227"/>
      <c r="EJ156" s="227"/>
      <c r="EK156" s="227"/>
      <c r="EL156" s="227"/>
      <c r="EM156" s="227"/>
      <c r="EN156" s="227"/>
      <c r="EO156" s="227"/>
      <c r="EP156" s="227"/>
      <c r="EQ156" s="227"/>
      <c r="ER156" s="227"/>
      <c r="ES156" s="227"/>
      <c r="ET156" s="227"/>
      <c r="EU156" s="227"/>
      <c r="EV156" s="227"/>
      <c r="EW156" s="227"/>
      <c r="EX156" s="227"/>
      <c r="EY156" s="227"/>
      <c r="EZ156" s="227"/>
      <c r="FA156" s="227"/>
      <c r="FB156" s="227"/>
      <c r="FC156" s="227"/>
      <c r="FD156" s="227"/>
      <c r="FE156" s="227"/>
      <c r="FF156" s="227"/>
      <c r="FG156" s="227"/>
      <c r="FH156" s="227"/>
      <c r="FI156" s="227"/>
      <c r="FJ156" s="227"/>
      <c r="FK156" s="227"/>
      <c r="FL156" s="227"/>
      <c r="FM156" s="227"/>
      <c r="FN156" s="227"/>
      <c r="FO156" s="227"/>
    </row>
    <row r="157" spans="1:171" s="362" customFormat="1">
      <c r="A157" s="360"/>
      <c r="B157" s="271"/>
      <c r="C157" s="360"/>
      <c r="D157" s="360"/>
      <c r="E157" s="360"/>
      <c r="F157" s="360"/>
      <c r="G157" s="360"/>
      <c r="H157" s="360"/>
      <c r="I157" s="360"/>
      <c r="J157" s="360"/>
      <c r="K157" s="360"/>
      <c r="L157" s="360"/>
      <c r="M157" s="360"/>
      <c r="N157" s="360"/>
      <c r="O157" s="360"/>
      <c r="P157" s="360"/>
      <c r="Q157" s="360"/>
      <c r="R157" s="360"/>
      <c r="S157" s="360"/>
      <c r="T157" s="360"/>
      <c r="U157" s="360"/>
      <c r="V157" s="360"/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1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  <c r="AY157" s="227"/>
      <c r="AZ157" s="227"/>
      <c r="BA157" s="227"/>
      <c r="BB157" s="227"/>
      <c r="BC157" s="227"/>
      <c r="BD157" s="227"/>
      <c r="BE157" s="227"/>
      <c r="BF157" s="227"/>
      <c r="BG157" s="227"/>
      <c r="BH157" s="227"/>
      <c r="BI157" s="227"/>
      <c r="BJ157" s="227"/>
      <c r="BK157" s="227"/>
      <c r="BL157" s="227"/>
      <c r="BM157" s="227"/>
      <c r="BN157" s="227"/>
      <c r="BO157" s="227"/>
      <c r="BP157" s="227"/>
      <c r="BQ157" s="227"/>
      <c r="BR157" s="227"/>
      <c r="BS157" s="227"/>
      <c r="BT157" s="227"/>
      <c r="BU157" s="227"/>
      <c r="BV157" s="227"/>
      <c r="BW157" s="227"/>
      <c r="BX157" s="227"/>
      <c r="BY157" s="227"/>
      <c r="BZ157" s="227"/>
      <c r="CA157" s="227"/>
      <c r="CB157" s="227"/>
      <c r="CC157" s="227"/>
      <c r="CD157" s="227"/>
      <c r="CE157" s="227"/>
      <c r="CF157" s="227"/>
      <c r="CG157" s="227"/>
      <c r="CH157" s="227"/>
      <c r="CI157" s="227"/>
      <c r="CJ157" s="227"/>
      <c r="CK157" s="227"/>
      <c r="CL157" s="227"/>
      <c r="CM157" s="227"/>
      <c r="CN157" s="227"/>
      <c r="CO157" s="227"/>
      <c r="CP157" s="227"/>
      <c r="CQ157" s="227"/>
      <c r="CR157" s="227"/>
      <c r="CS157" s="227"/>
      <c r="CT157" s="227"/>
      <c r="CU157" s="227"/>
      <c r="CV157" s="227"/>
      <c r="CW157" s="227"/>
      <c r="CX157" s="227"/>
      <c r="CY157" s="227"/>
      <c r="CZ157" s="227"/>
      <c r="DA157" s="227"/>
      <c r="DB157" s="227"/>
      <c r="DC157" s="227"/>
      <c r="DD157" s="227"/>
      <c r="DE157" s="227"/>
      <c r="DF157" s="227"/>
      <c r="DG157" s="227"/>
      <c r="DH157" s="227"/>
      <c r="DI157" s="227"/>
      <c r="DJ157" s="227"/>
      <c r="DK157" s="227"/>
      <c r="DL157" s="227"/>
      <c r="DM157" s="227"/>
      <c r="DN157" s="227"/>
      <c r="DO157" s="227"/>
      <c r="DP157" s="227"/>
      <c r="DQ157" s="227"/>
      <c r="DR157" s="227"/>
      <c r="DS157" s="227"/>
      <c r="DT157" s="227"/>
      <c r="DU157" s="227"/>
      <c r="DV157" s="227"/>
      <c r="DW157" s="227"/>
      <c r="DX157" s="227"/>
      <c r="DY157" s="227"/>
      <c r="DZ157" s="227"/>
      <c r="EA157" s="227"/>
      <c r="EB157" s="227"/>
      <c r="EC157" s="227"/>
      <c r="ED157" s="227"/>
      <c r="EE157" s="227"/>
      <c r="EF157" s="227"/>
      <c r="EG157" s="227"/>
      <c r="EH157" s="227"/>
      <c r="EI157" s="227"/>
      <c r="EJ157" s="227"/>
      <c r="EK157" s="227"/>
      <c r="EL157" s="227"/>
      <c r="EM157" s="227"/>
      <c r="EN157" s="227"/>
      <c r="EO157" s="227"/>
      <c r="EP157" s="227"/>
      <c r="EQ157" s="227"/>
      <c r="ER157" s="227"/>
      <c r="ES157" s="227"/>
      <c r="ET157" s="227"/>
      <c r="EU157" s="227"/>
      <c r="EV157" s="227"/>
      <c r="EW157" s="227"/>
      <c r="EX157" s="227"/>
      <c r="EY157" s="227"/>
      <c r="EZ157" s="227"/>
      <c r="FA157" s="227"/>
      <c r="FB157" s="227"/>
      <c r="FC157" s="227"/>
      <c r="FD157" s="227"/>
      <c r="FE157" s="227"/>
      <c r="FF157" s="227"/>
      <c r="FG157" s="227"/>
      <c r="FH157" s="227"/>
      <c r="FI157" s="227"/>
      <c r="FJ157" s="227"/>
      <c r="FK157" s="227"/>
      <c r="FL157" s="227"/>
      <c r="FM157" s="227"/>
      <c r="FN157" s="227"/>
      <c r="FO157" s="227"/>
    </row>
    <row r="158" spans="1:171" s="362" customFormat="1">
      <c r="A158" s="360"/>
      <c r="B158" s="271"/>
      <c r="C158" s="360"/>
      <c r="D158" s="360"/>
      <c r="E158" s="360"/>
      <c r="F158" s="360"/>
      <c r="G158" s="360"/>
      <c r="H158" s="360"/>
      <c r="I158" s="360"/>
      <c r="J158" s="360"/>
      <c r="K158" s="360"/>
      <c r="L158" s="360"/>
      <c r="M158" s="360"/>
      <c r="N158" s="360"/>
      <c r="O158" s="360"/>
      <c r="P158" s="360"/>
      <c r="Q158" s="360"/>
      <c r="R158" s="360"/>
      <c r="S158" s="360"/>
      <c r="T158" s="360"/>
      <c r="U158" s="360"/>
      <c r="V158" s="360"/>
      <c r="W158" s="360"/>
      <c r="X158" s="360"/>
      <c r="Y158" s="360"/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1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27"/>
      <c r="BE158" s="227"/>
      <c r="BF158" s="227"/>
      <c r="BG158" s="227"/>
      <c r="BH158" s="227"/>
      <c r="BI158" s="227"/>
      <c r="BJ158" s="227"/>
      <c r="BK158" s="227"/>
      <c r="BL158" s="227"/>
      <c r="BM158" s="227"/>
      <c r="BN158" s="227"/>
      <c r="BO158" s="227"/>
      <c r="BP158" s="227"/>
      <c r="BQ158" s="227"/>
      <c r="BR158" s="227"/>
      <c r="BS158" s="227"/>
      <c r="BT158" s="227"/>
      <c r="BU158" s="227"/>
      <c r="BV158" s="227"/>
      <c r="BW158" s="227"/>
      <c r="BX158" s="227"/>
      <c r="BY158" s="227"/>
      <c r="BZ158" s="227"/>
      <c r="CA158" s="227"/>
      <c r="CB158" s="227"/>
      <c r="CC158" s="227"/>
      <c r="CD158" s="227"/>
      <c r="CE158" s="227"/>
      <c r="CF158" s="227"/>
      <c r="CG158" s="227"/>
      <c r="CH158" s="227"/>
      <c r="CI158" s="227"/>
      <c r="CJ158" s="227"/>
      <c r="CK158" s="227"/>
      <c r="CL158" s="227"/>
      <c r="CM158" s="227"/>
      <c r="CN158" s="227"/>
      <c r="CO158" s="227"/>
      <c r="CP158" s="227"/>
      <c r="CQ158" s="227"/>
      <c r="CR158" s="227"/>
      <c r="CS158" s="227"/>
      <c r="CT158" s="227"/>
      <c r="CU158" s="227"/>
      <c r="CV158" s="227"/>
      <c r="CW158" s="227"/>
      <c r="CX158" s="227"/>
      <c r="CY158" s="227"/>
      <c r="CZ158" s="227"/>
      <c r="DA158" s="227"/>
      <c r="DB158" s="227"/>
      <c r="DC158" s="227"/>
      <c r="DD158" s="227"/>
      <c r="DE158" s="227"/>
      <c r="DF158" s="227"/>
      <c r="DG158" s="227"/>
      <c r="DH158" s="227"/>
      <c r="DI158" s="227"/>
      <c r="DJ158" s="227"/>
      <c r="DK158" s="227"/>
      <c r="DL158" s="227"/>
      <c r="DM158" s="227"/>
      <c r="DN158" s="227"/>
      <c r="DO158" s="227"/>
      <c r="DP158" s="227"/>
      <c r="DQ158" s="227"/>
      <c r="DR158" s="227"/>
      <c r="DS158" s="227"/>
      <c r="DT158" s="227"/>
      <c r="DU158" s="227"/>
      <c r="DV158" s="227"/>
      <c r="DW158" s="227"/>
      <c r="DX158" s="227"/>
      <c r="DY158" s="227"/>
      <c r="DZ158" s="227"/>
      <c r="EA158" s="227"/>
      <c r="EB158" s="227"/>
      <c r="EC158" s="227"/>
      <c r="ED158" s="227"/>
      <c r="EE158" s="227"/>
      <c r="EF158" s="227"/>
      <c r="EG158" s="227"/>
      <c r="EH158" s="227"/>
      <c r="EI158" s="227"/>
      <c r="EJ158" s="227"/>
      <c r="EK158" s="227"/>
      <c r="EL158" s="227"/>
      <c r="EM158" s="227"/>
      <c r="EN158" s="227"/>
      <c r="EO158" s="227"/>
      <c r="EP158" s="227"/>
      <c r="EQ158" s="227"/>
      <c r="ER158" s="227"/>
      <c r="ES158" s="227"/>
      <c r="ET158" s="227"/>
      <c r="EU158" s="227"/>
      <c r="EV158" s="227"/>
      <c r="EW158" s="227"/>
      <c r="EX158" s="227"/>
      <c r="EY158" s="227"/>
      <c r="EZ158" s="227"/>
      <c r="FA158" s="227"/>
      <c r="FB158" s="227"/>
      <c r="FC158" s="227"/>
      <c r="FD158" s="227"/>
      <c r="FE158" s="227"/>
      <c r="FF158" s="227"/>
      <c r="FG158" s="227"/>
      <c r="FH158" s="227"/>
      <c r="FI158" s="227"/>
      <c r="FJ158" s="227"/>
      <c r="FK158" s="227"/>
      <c r="FL158" s="227"/>
      <c r="FM158" s="227"/>
      <c r="FN158" s="227"/>
      <c r="FO158" s="227"/>
    </row>
    <row r="159" spans="1:171" s="362" customFormat="1">
      <c r="A159" s="360"/>
      <c r="B159" s="271"/>
      <c r="C159" s="360"/>
      <c r="D159" s="360"/>
      <c r="E159" s="360"/>
      <c r="F159" s="360"/>
      <c r="G159" s="360"/>
      <c r="H159" s="360"/>
      <c r="I159" s="360"/>
      <c r="J159" s="360"/>
      <c r="K159" s="360"/>
      <c r="L159" s="360"/>
      <c r="M159" s="360"/>
      <c r="N159" s="360"/>
      <c r="O159" s="360"/>
      <c r="P159" s="360"/>
      <c r="Q159" s="360"/>
      <c r="R159" s="360"/>
      <c r="S159" s="360"/>
      <c r="T159" s="360"/>
      <c r="U159" s="360"/>
      <c r="V159" s="360"/>
      <c r="W159" s="360"/>
      <c r="X159" s="360"/>
      <c r="Y159" s="360"/>
      <c r="Z159" s="360"/>
      <c r="AA159" s="360"/>
      <c r="AB159" s="360"/>
      <c r="AC159" s="360"/>
      <c r="AD159" s="360"/>
      <c r="AE159" s="360"/>
      <c r="AF159" s="360"/>
      <c r="AG159" s="360"/>
      <c r="AH159" s="360"/>
      <c r="AI159" s="360"/>
      <c r="AJ159" s="360"/>
      <c r="AK159" s="361"/>
      <c r="AL159" s="227"/>
      <c r="AM159" s="227"/>
      <c r="AN159" s="227"/>
      <c r="AO159" s="227"/>
      <c r="AP159" s="227"/>
      <c r="AQ159" s="227"/>
      <c r="AR159" s="227"/>
      <c r="AS159" s="227"/>
      <c r="AT159" s="227"/>
      <c r="AU159" s="227"/>
      <c r="AV159" s="227"/>
      <c r="AW159" s="227"/>
      <c r="AX159" s="227"/>
      <c r="AY159" s="227"/>
      <c r="AZ159" s="227"/>
      <c r="BA159" s="227"/>
      <c r="BB159" s="227"/>
      <c r="BC159" s="227"/>
      <c r="BD159" s="227"/>
      <c r="BE159" s="227"/>
      <c r="BF159" s="227"/>
      <c r="BG159" s="227"/>
      <c r="BH159" s="227"/>
      <c r="BI159" s="227"/>
      <c r="BJ159" s="227"/>
      <c r="BK159" s="227"/>
      <c r="BL159" s="227"/>
      <c r="BM159" s="227"/>
      <c r="BN159" s="227"/>
      <c r="BO159" s="227"/>
      <c r="BP159" s="227"/>
      <c r="BQ159" s="227"/>
      <c r="BR159" s="227"/>
      <c r="BS159" s="227"/>
      <c r="BT159" s="227"/>
      <c r="BU159" s="227"/>
      <c r="BV159" s="227"/>
      <c r="BW159" s="227"/>
      <c r="BX159" s="227"/>
      <c r="BY159" s="227"/>
      <c r="BZ159" s="227"/>
      <c r="CA159" s="227"/>
      <c r="CB159" s="227"/>
      <c r="CC159" s="227"/>
      <c r="CD159" s="227"/>
      <c r="CE159" s="227"/>
      <c r="CF159" s="227"/>
      <c r="CG159" s="227"/>
      <c r="CH159" s="227"/>
      <c r="CI159" s="227"/>
      <c r="CJ159" s="227"/>
      <c r="CK159" s="227"/>
      <c r="CL159" s="227"/>
      <c r="CM159" s="227"/>
      <c r="CN159" s="227"/>
      <c r="CO159" s="227"/>
      <c r="CP159" s="227"/>
      <c r="CQ159" s="227"/>
      <c r="CR159" s="227"/>
      <c r="CS159" s="227"/>
      <c r="CT159" s="227"/>
      <c r="CU159" s="227"/>
      <c r="CV159" s="227"/>
      <c r="CW159" s="227"/>
      <c r="CX159" s="227"/>
      <c r="CY159" s="227"/>
      <c r="CZ159" s="227"/>
      <c r="DA159" s="227"/>
      <c r="DB159" s="227"/>
      <c r="DC159" s="227"/>
      <c r="DD159" s="227"/>
      <c r="DE159" s="227"/>
      <c r="DF159" s="227"/>
      <c r="DG159" s="227"/>
      <c r="DH159" s="227"/>
      <c r="DI159" s="227"/>
      <c r="DJ159" s="227"/>
      <c r="DK159" s="227"/>
      <c r="DL159" s="227"/>
      <c r="DM159" s="227"/>
      <c r="DN159" s="227"/>
      <c r="DO159" s="227"/>
      <c r="DP159" s="227"/>
      <c r="DQ159" s="227"/>
      <c r="DR159" s="227"/>
      <c r="DS159" s="227"/>
      <c r="DT159" s="227"/>
      <c r="DU159" s="227"/>
      <c r="DV159" s="227"/>
      <c r="DW159" s="227"/>
      <c r="DX159" s="227"/>
      <c r="DY159" s="227"/>
      <c r="DZ159" s="227"/>
      <c r="EA159" s="227"/>
      <c r="EB159" s="227"/>
      <c r="EC159" s="227"/>
      <c r="ED159" s="227"/>
      <c r="EE159" s="227"/>
      <c r="EF159" s="227"/>
      <c r="EG159" s="227"/>
      <c r="EH159" s="227"/>
      <c r="EI159" s="227"/>
      <c r="EJ159" s="227"/>
      <c r="EK159" s="227"/>
      <c r="EL159" s="227"/>
      <c r="EM159" s="227"/>
      <c r="EN159" s="227"/>
      <c r="EO159" s="227"/>
      <c r="EP159" s="227"/>
      <c r="EQ159" s="227"/>
      <c r="ER159" s="227"/>
      <c r="ES159" s="227"/>
      <c r="ET159" s="227"/>
      <c r="EU159" s="227"/>
      <c r="EV159" s="227"/>
      <c r="EW159" s="227"/>
      <c r="EX159" s="227"/>
      <c r="EY159" s="227"/>
      <c r="EZ159" s="227"/>
      <c r="FA159" s="227"/>
      <c r="FB159" s="227"/>
      <c r="FC159" s="227"/>
      <c r="FD159" s="227"/>
      <c r="FE159" s="227"/>
      <c r="FF159" s="227"/>
      <c r="FG159" s="227"/>
      <c r="FH159" s="227"/>
      <c r="FI159" s="227"/>
      <c r="FJ159" s="227"/>
      <c r="FK159" s="227"/>
      <c r="FL159" s="227"/>
      <c r="FM159" s="227"/>
      <c r="FN159" s="227"/>
      <c r="FO159" s="227"/>
    </row>
    <row r="160" spans="1:171" s="362" customFormat="1">
      <c r="A160" s="360"/>
      <c r="B160" s="271"/>
      <c r="C160" s="360"/>
      <c r="D160" s="360"/>
      <c r="E160" s="360"/>
      <c r="F160" s="360"/>
      <c r="G160" s="360"/>
      <c r="H160" s="360"/>
      <c r="I160" s="360"/>
      <c r="J160" s="360"/>
      <c r="K160" s="360"/>
      <c r="L160" s="360"/>
      <c r="M160" s="360"/>
      <c r="N160" s="360"/>
      <c r="O160" s="360"/>
      <c r="P160" s="360"/>
      <c r="Q160" s="360"/>
      <c r="R160" s="360"/>
      <c r="S160" s="360"/>
      <c r="T160" s="360"/>
      <c r="U160" s="360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1"/>
      <c r="AL160" s="227"/>
      <c r="AM160" s="227"/>
      <c r="AN160" s="227"/>
      <c r="AO160" s="227"/>
      <c r="AP160" s="227"/>
      <c r="AQ160" s="227"/>
      <c r="AR160" s="227"/>
      <c r="AS160" s="227"/>
      <c r="AT160" s="227"/>
      <c r="AU160" s="227"/>
      <c r="AV160" s="227"/>
      <c r="AW160" s="227"/>
      <c r="AX160" s="227"/>
      <c r="AY160" s="227"/>
      <c r="AZ160" s="227"/>
      <c r="BA160" s="227"/>
      <c r="BB160" s="227"/>
      <c r="BC160" s="227"/>
      <c r="BD160" s="227"/>
      <c r="BE160" s="227"/>
      <c r="BF160" s="227"/>
      <c r="BG160" s="227"/>
      <c r="BH160" s="227"/>
      <c r="BI160" s="227"/>
      <c r="BJ160" s="227"/>
      <c r="BK160" s="227"/>
      <c r="BL160" s="227"/>
      <c r="BM160" s="227"/>
      <c r="BN160" s="227"/>
      <c r="BO160" s="227"/>
      <c r="BP160" s="227"/>
      <c r="BQ160" s="227"/>
      <c r="BR160" s="227"/>
      <c r="BS160" s="227"/>
      <c r="BT160" s="227"/>
      <c r="BU160" s="227"/>
      <c r="BV160" s="227"/>
      <c r="BW160" s="227"/>
      <c r="BX160" s="227"/>
      <c r="BY160" s="227"/>
      <c r="BZ160" s="227"/>
      <c r="CA160" s="227"/>
      <c r="CB160" s="227"/>
      <c r="CC160" s="227"/>
      <c r="CD160" s="227"/>
      <c r="CE160" s="227"/>
      <c r="CF160" s="227"/>
      <c r="CG160" s="227"/>
      <c r="CH160" s="227"/>
      <c r="CI160" s="227"/>
      <c r="CJ160" s="227"/>
      <c r="CK160" s="227"/>
      <c r="CL160" s="227"/>
      <c r="CM160" s="227"/>
      <c r="CN160" s="227"/>
      <c r="CO160" s="227"/>
      <c r="CP160" s="227"/>
      <c r="CQ160" s="227"/>
      <c r="CR160" s="227"/>
      <c r="CS160" s="227"/>
      <c r="CT160" s="227"/>
      <c r="CU160" s="227"/>
      <c r="CV160" s="227"/>
      <c r="CW160" s="227"/>
      <c r="CX160" s="227"/>
      <c r="CY160" s="227"/>
      <c r="CZ160" s="227"/>
      <c r="DA160" s="227"/>
      <c r="DB160" s="227"/>
      <c r="DC160" s="227"/>
      <c r="DD160" s="227"/>
      <c r="DE160" s="227"/>
      <c r="DF160" s="227"/>
      <c r="DG160" s="227"/>
      <c r="DH160" s="227"/>
      <c r="DI160" s="227"/>
      <c r="DJ160" s="227"/>
      <c r="DK160" s="227"/>
      <c r="DL160" s="227"/>
      <c r="DM160" s="227"/>
      <c r="DN160" s="227"/>
      <c r="DO160" s="227"/>
      <c r="DP160" s="227"/>
      <c r="DQ160" s="227"/>
      <c r="DR160" s="227"/>
      <c r="DS160" s="227"/>
      <c r="DT160" s="227"/>
      <c r="DU160" s="227"/>
      <c r="DV160" s="227"/>
      <c r="DW160" s="227"/>
      <c r="DX160" s="227"/>
      <c r="DY160" s="227"/>
      <c r="DZ160" s="227"/>
      <c r="EA160" s="227"/>
      <c r="EB160" s="227"/>
      <c r="EC160" s="227"/>
      <c r="ED160" s="227"/>
      <c r="EE160" s="227"/>
      <c r="EF160" s="227"/>
      <c r="EG160" s="227"/>
      <c r="EH160" s="227"/>
      <c r="EI160" s="227"/>
      <c r="EJ160" s="227"/>
      <c r="EK160" s="227"/>
      <c r="EL160" s="227"/>
      <c r="EM160" s="227"/>
      <c r="EN160" s="227"/>
      <c r="EO160" s="227"/>
      <c r="EP160" s="227"/>
      <c r="EQ160" s="227"/>
      <c r="ER160" s="227"/>
      <c r="ES160" s="227"/>
      <c r="ET160" s="227"/>
      <c r="EU160" s="227"/>
      <c r="EV160" s="227"/>
      <c r="EW160" s="227"/>
      <c r="EX160" s="227"/>
      <c r="EY160" s="227"/>
      <c r="EZ160" s="227"/>
      <c r="FA160" s="227"/>
      <c r="FB160" s="227"/>
      <c r="FC160" s="227"/>
      <c r="FD160" s="227"/>
      <c r="FE160" s="227"/>
      <c r="FF160" s="227"/>
      <c r="FG160" s="227"/>
      <c r="FH160" s="227"/>
      <c r="FI160" s="227"/>
      <c r="FJ160" s="227"/>
      <c r="FK160" s="227"/>
      <c r="FL160" s="227"/>
      <c r="FM160" s="227"/>
      <c r="FN160" s="227"/>
      <c r="FO160" s="227"/>
    </row>
    <row r="161" spans="1:171" s="362" customFormat="1">
      <c r="A161" s="360"/>
      <c r="B161" s="271"/>
      <c r="C161" s="360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  <c r="N161" s="360"/>
      <c r="O161" s="360"/>
      <c r="P161" s="360"/>
      <c r="Q161" s="360"/>
      <c r="R161" s="360"/>
      <c r="S161" s="360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1"/>
      <c r="AL161" s="227"/>
      <c r="AM161" s="227"/>
      <c r="AN161" s="227"/>
      <c r="AO161" s="227"/>
      <c r="AP161" s="227"/>
      <c r="AQ161" s="227"/>
      <c r="AR161" s="227"/>
      <c r="AS161" s="227"/>
      <c r="AT161" s="227"/>
      <c r="AU161" s="227"/>
      <c r="AV161" s="227"/>
      <c r="AW161" s="227"/>
      <c r="AX161" s="227"/>
      <c r="AY161" s="227"/>
      <c r="AZ161" s="227"/>
      <c r="BA161" s="227"/>
      <c r="BB161" s="227"/>
      <c r="BC161" s="227"/>
      <c r="BD161" s="227"/>
      <c r="BE161" s="227"/>
      <c r="BF161" s="227"/>
      <c r="BG161" s="227"/>
      <c r="BH161" s="227"/>
      <c r="BI161" s="227"/>
      <c r="BJ161" s="227"/>
      <c r="BK161" s="227"/>
      <c r="BL161" s="227"/>
      <c r="BM161" s="227"/>
      <c r="BN161" s="227"/>
      <c r="BO161" s="227"/>
      <c r="BP161" s="227"/>
      <c r="BQ161" s="227"/>
      <c r="BR161" s="227"/>
      <c r="BS161" s="227"/>
      <c r="BT161" s="227"/>
      <c r="BU161" s="227"/>
      <c r="BV161" s="227"/>
      <c r="BW161" s="227"/>
      <c r="BX161" s="227"/>
      <c r="BY161" s="227"/>
      <c r="BZ161" s="227"/>
      <c r="CA161" s="227"/>
      <c r="CB161" s="227"/>
      <c r="CC161" s="227"/>
      <c r="CD161" s="227"/>
      <c r="CE161" s="227"/>
      <c r="CF161" s="227"/>
      <c r="CG161" s="227"/>
      <c r="CH161" s="227"/>
      <c r="CI161" s="227"/>
      <c r="CJ161" s="227"/>
      <c r="CK161" s="227"/>
      <c r="CL161" s="227"/>
      <c r="CM161" s="227"/>
      <c r="CN161" s="227"/>
      <c r="CO161" s="227"/>
      <c r="CP161" s="227"/>
      <c r="CQ161" s="227"/>
      <c r="CR161" s="227"/>
      <c r="CS161" s="227"/>
      <c r="CT161" s="227"/>
      <c r="CU161" s="227"/>
      <c r="CV161" s="227"/>
      <c r="CW161" s="227"/>
      <c r="CX161" s="227"/>
      <c r="CY161" s="227"/>
      <c r="CZ161" s="227"/>
      <c r="DA161" s="227"/>
      <c r="DB161" s="227"/>
      <c r="DC161" s="227"/>
      <c r="DD161" s="227"/>
      <c r="DE161" s="227"/>
      <c r="DF161" s="227"/>
      <c r="DG161" s="227"/>
      <c r="DH161" s="227"/>
      <c r="DI161" s="227"/>
      <c r="DJ161" s="227"/>
      <c r="DK161" s="227"/>
      <c r="DL161" s="227"/>
      <c r="DM161" s="227"/>
      <c r="DN161" s="227"/>
      <c r="DO161" s="227"/>
      <c r="DP161" s="227"/>
      <c r="DQ161" s="227"/>
      <c r="DR161" s="227"/>
      <c r="DS161" s="227"/>
      <c r="DT161" s="227"/>
      <c r="DU161" s="227"/>
      <c r="DV161" s="227"/>
      <c r="DW161" s="227"/>
      <c r="DX161" s="227"/>
      <c r="DY161" s="227"/>
      <c r="DZ161" s="227"/>
      <c r="EA161" s="227"/>
      <c r="EB161" s="227"/>
      <c r="EC161" s="227"/>
      <c r="ED161" s="227"/>
      <c r="EE161" s="227"/>
      <c r="EF161" s="227"/>
      <c r="EG161" s="227"/>
      <c r="EH161" s="227"/>
      <c r="EI161" s="227"/>
      <c r="EJ161" s="227"/>
      <c r="EK161" s="227"/>
      <c r="EL161" s="227"/>
      <c r="EM161" s="227"/>
      <c r="EN161" s="227"/>
      <c r="EO161" s="227"/>
      <c r="EP161" s="227"/>
      <c r="EQ161" s="227"/>
      <c r="ER161" s="227"/>
      <c r="ES161" s="227"/>
      <c r="ET161" s="227"/>
      <c r="EU161" s="227"/>
      <c r="EV161" s="227"/>
      <c r="EW161" s="227"/>
      <c r="EX161" s="227"/>
      <c r="EY161" s="227"/>
      <c r="EZ161" s="227"/>
      <c r="FA161" s="227"/>
      <c r="FB161" s="227"/>
      <c r="FC161" s="227"/>
      <c r="FD161" s="227"/>
      <c r="FE161" s="227"/>
      <c r="FF161" s="227"/>
      <c r="FG161" s="227"/>
      <c r="FH161" s="227"/>
      <c r="FI161" s="227"/>
      <c r="FJ161" s="227"/>
      <c r="FK161" s="227"/>
      <c r="FL161" s="227"/>
      <c r="FM161" s="227"/>
      <c r="FN161" s="227"/>
      <c r="FO161" s="227"/>
    </row>
    <row r="162" spans="1:171" s="362" customFormat="1">
      <c r="A162" s="360"/>
      <c r="B162" s="271"/>
      <c r="C162" s="360"/>
      <c r="D162" s="360"/>
      <c r="E162" s="360"/>
      <c r="F162" s="360"/>
      <c r="G162" s="360"/>
      <c r="H162" s="360"/>
      <c r="I162" s="360"/>
      <c r="J162" s="360"/>
      <c r="K162" s="360"/>
      <c r="L162" s="360"/>
      <c r="M162" s="360"/>
      <c r="N162" s="360"/>
      <c r="O162" s="360"/>
      <c r="P162" s="360"/>
      <c r="Q162" s="360"/>
      <c r="R162" s="360"/>
      <c r="S162" s="360"/>
      <c r="T162" s="360"/>
      <c r="U162" s="360"/>
      <c r="V162" s="360"/>
      <c r="W162" s="360"/>
      <c r="X162" s="360"/>
      <c r="Y162" s="360"/>
      <c r="Z162" s="360"/>
      <c r="AA162" s="360"/>
      <c r="AB162" s="360"/>
      <c r="AC162" s="360"/>
      <c r="AD162" s="360"/>
      <c r="AE162" s="360"/>
      <c r="AF162" s="360"/>
      <c r="AG162" s="360"/>
      <c r="AH162" s="360"/>
      <c r="AI162" s="360"/>
      <c r="AJ162" s="360"/>
      <c r="AK162" s="361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  <c r="AY162" s="227"/>
      <c r="AZ162" s="227"/>
      <c r="BA162" s="227"/>
      <c r="BB162" s="227"/>
      <c r="BC162" s="227"/>
      <c r="BD162" s="227"/>
      <c r="BE162" s="227"/>
      <c r="BF162" s="227"/>
      <c r="BG162" s="227"/>
      <c r="BH162" s="227"/>
      <c r="BI162" s="227"/>
      <c r="BJ162" s="227"/>
      <c r="BK162" s="227"/>
      <c r="BL162" s="227"/>
      <c r="BM162" s="227"/>
      <c r="BN162" s="227"/>
      <c r="BO162" s="227"/>
      <c r="BP162" s="227"/>
      <c r="BQ162" s="227"/>
      <c r="BR162" s="227"/>
      <c r="BS162" s="227"/>
      <c r="BT162" s="227"/>
      <c r="BU162" s="227"/>
      <c r="BV162" s="227"/>
      <c r="BW162" s="227"/>
      <c r="BX162" s="227"/>
      <c r="BY162" s="227"/>
      <c r="BZ162" s="227"/>
      <c r="CA162" s="227"/>
      <c r="CB162" s="227"/>
      <c r="CC162" s="227"/>
      <c r="CD162" s="227"/>
      <c r="CE162" s="227"/>
      <c r="CF162" s="227"/>
      <c r="CG162" s="227"/>
      <c r="CH162" s="227"/>
      <c r="CI162" s="227"/>
      <c r="CJ162" s="227"/>
      <c r="CK162" s="227"/>
      <c r="CL162" s="227"/>
      <c r="CM162" s="227"/>
      <c r="CN162" s="227"/>
      <c r="CO162" s="227"/>
      <c r="CP162" s="227"/>
      <c r="CQ162" s="227"/>
      <c r="CR162" s="227"/>
      <c r="CS162" s="227"/>
      <c r="CT162" s="227"/>
      <c r="CU162" s="227"/>
      <c r="CV162" s="227"/>
      <c r="CW162" s="227"/>
      <c r="CX162" s="227"/>
      <c r="CY162" s="227"/>
      <c r="CZ162" s="227"/>
      <c r="DA162" s="227"/>
      <c r="DB162" s="227"/>
      <c r="DC162" s="227"/>
      <c r="DD162" s="227"/>
      <c r="DE162" s="227"/>
      <c r="DF162" s="227"/>
      <c r="DG162" s="227"/>
      <c r="DH162" s="227"/>
      <c r="DI162" s="227"/>
      <c r="DJ162" s="227"/>
      <c r="DK162" s="227"/>
      <c r="DL162" s="227"/>
      <c r="DM162" s="227"/>
      <c r="DN162" s="227"/>
      <c r="DO162" s="227"/>
      <c r="DP162" s="227"/>
      <c r="DQ162" s="227"/>
      <c r="DR162" s="227"/>
      <c r="DS162" s="227"/>
      <c r="DT162" s="227"/>
      <c r="DU162" s="227"/>
      <c r="DV162" s="227"/>
      <c r="DW162" s="227"/>
      <c r="DX162" s="227"/>
      <c r="DY162" s="227"/>
      <c r="DZ162" s="227"/>
      <c r="EA162" s="227"/>
      <c r="EB162" s="227"/>
      <c r="EC162" s="227"/>
      <c r="ED162" s="227"/>
      <c r="EE162" s="227"/>
      <c r="EF162" s="227"/>
      <c r="EG162" s="227"/>
      <c r="EH162" s="227"/>
      <c r="EI162" s="227"/>
      <c r="EJ162" s="227"/>
      <c r="EK162" s="227"/>
      <c r="EL162" s="227"/>
      <c r="EM162" s="227"/>
      <c r="EN162" s="227"/>
      <c r="EO162" s="227"/>
      <c r="EP162" s="227"/>
      <c r="EQ162" s="227"/>
      <c r="ER162" s="227"/>
      <c r="ES162" s="227"/>
      <c r="ET162" s="227"/>
      <c r="EU162" s="227"/>
      <c r="EV162" s="227"/>
      <c r="EW162" s="227"/>
      <c r="EX162" s="227"/>
      <c r="EY162" s="227"/>
      <c r="EZ162" s="227"/>
      <c r="FA162" s="227"/>
      <c r="FB162" s="227"/>
      <c r="FC162" s="227"/>
      <c r="FD162" s="227"/>
      <c r="FE162" s="227"/>
      <c r="FF162" s="227"/>
      <c r="FG162" s="227"/>
      <c r="FH162" s="227"/>
      <c r="FI162" s="227"/>
      <c r="FJ162" s="227"/>
      <c r="FK162" s="227"/>
      <c r="FL162" s="227"/>
      <c r="FM162" s="227"/>
      <c r="FN162" s="227"/>
      <c r="FO162" s="227"/>
    </row>
    <row r="163" spans="1:171" s="362" customFormat="1">
      <c r="A163" s="360"/>
      <c r="B163" s="271"/>
      <c r="C163" s="360"/>
      <c r="D163" s="360"/>
      <c r="E163" s="360"/>
      <c r="F163" s="360"/>
      <c r="G163" s="360"/>
      <c r="H163" s="360"/>
      <c r="I163" s="360"/>
      <c r="J163" s="360"/>
      <c r="K163" s="360"/>
      <c r="L163" s="360"/>
      <c r="M163" s="360"/>
      <c r="N163" s="360"/>
      <c r="O163" s="360"/>
      <c r="P163" s="360"/>
      <c r="Q163" s="360"/>
      <c r="R163" s="360"/>
      <c r="S163" s="360"/>
      <c r="T163" s="360"/>
      <c r="U163" s="360"/>
      <c r="V163" s="360"/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1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  <c r="AY163" s="227"/>
      <c r="AZ163" s="227"/>
      <c r="BA163" s="227"/>
      <c r="BB163" s="227"/>
      <c r="BC163" s="227"/>
      <c r="BD163" s="227"/>
      <c r="BE163" s="227"/>
      <c r="BF163" s="227"/>
      <c r="BG163" s="227"/>
      <c r="BH163" s="227"/>
      <c r="BI163" s="227"/>
      <c r="BJ163" s="227"/>
      <c r="BK163" s="227"/>
      <c r="BL163" s="227"/>
      <c r="BM163" s="227"/>
      <c r="BN163" s="227"/>
      <c r="BO163" s="227"/>
      <c r="BP163" s="227"/>
      <c r="BQ163" s="227"/>
      <c r="BR163" s="227"/>
      <c r="BS163" s="227"/>
      <c r="BT163" s="227"/>
      <c r="BU163" s="227"/>
      <c r="BV163" s="227"/>
      <c r="BW163" s="227"/>
      <c r="BX163" s="227"/>
      <c r="BY163" s="227"/>
      <c r="BZ163" s="227"/>
      <c r="CA163" s="227"/>
      <c r="CB163" s="227"/>
      <c r="CC163" s="227"/>
      <c r="CD163" s="227"/>
      <c r="CE163" s="227"/>
      <c r="CF163" s="227"/>
      <c r="CG163" s="227"/>
      <c r="CH163" s="227"/>
      <c r="CI163" s="227"/>
      <c r="CJ163" s="227"/>
      <c r="CK163" s="227"/>
      <c r="CL163" s="227"/>
      <c r="CM163" s="227"/>
      <c r="CN163" s="227"/>
      <c r="CO163" s="227"/>
      <c r="CP163" s="227"/>
      <c r="CQ163" s="227"/>
      <c r="CR163" s="227"/>
      <c r="CS163" s="227"/>
      <c r="CT163" s="227"/>
      <c r="CU163" s="227"/>
      <c r="CV163" s="227"/>
      <c r="CW163" s="227"/>
      <c r="CX163" s="227"/>
      <c r="CY163" s="227"/>
      <c r="CZ163" s="227"/>
      <c r="DA163" s="227"/>
      <c r="DB163" s="227"/>
      <c r="DC163" s="227"/>
      <c r="DD163" s="227"/>
      <c r="DE163" s="227"/>
      <c r="DF163" s="227"/>
      <c r="DG163" s="227"/>
      <c r="DH163" s="227"/>
      <c r="DI163" s="227"/>
      <c r="DJ163" s="227"/>
      <c r="DK163" s="227"/>
      <c r="DL163" s="227"/>
      <c r="DM163" s="227"/>
      <c r="DN163" s="227"/>
      <c r="DO163" s="227"/>
      <c r="DP163" s="227"/>
      <c r="DQ163" s="227"/>
      <c r="DR163" s="227"/>
      <c r="DS163" s="227"/>
      <c r="DT163" s="227"/>
      <c r="DU163" s="227"/>
      <c r="DV163" s="227"/>
      <c r="DW163" s="227"/>
      <c r="DX163" s="227"/>
      <c r="DY163" s="227"/>
      <c r="DZ163" s="227"/>
      <c r="EA163" s="227"/>
      <c r="EB163" s="227"/>
      <c r="EC163" s="227"/>
      <c r="ED163" s="227"/>
      <c r="EE163" s="227"/>
      <c r="EF163" s="227"/>
      <c r="EG163" s="227"/>
      <c r="EH163" s="227"/>
      <c r="EI163" s="227"/>
      <c r="EJ163" s="227"/>
      <c r="EK163" s="227"/>
      <c r="EL163" s="227"/>
      <c r="EM163" s="227"/>
      <c r="EN163" s="227"/>
      <c r="EO163" s="227"/>
      <c r="EP163" s="227"/>
      <c r="EQ163" s="227"/>
      <c r="ER163" s="227"/>
      <c r="ES163" s="227"/>
      <c r="ET163" s="227"/>
      <c r="EU163" s="227"/>
      <c r="EV163" s="227"/>
      <c r="EW163" s="227"/>
      <c r="EX163" s="227"/>
      <c r="EY163" s="227"/>
      <c r="EZ163" s="227"/>
      <c r="FA163" s="227"/>
      <c r="FB163" s="227"/>
      <c r="FC163" s="227"/>
      <c r="FD163" s="227"/>
      <c r="FE163" s="227"/>
      <c r="FF163" s="227"/>
      <c r="FG163" s="227"/>
      <c r="FH163" s="227"/>
      <c r="FI163" s="227"/>
      <c r="FJ163" s="227"/>
      <c r="FK163" s="227"/>
      <c r="FL163" s="227"/>
      <c r="FM163" s="227"/>
      <c r="FN163" s="227"/>
      <c r="FO163" s="227"/>
    </row>
    <row r="164" spans="1:171" s="362" customFormat="1">
      <c r="A164" s="360"/>
      <c r="B164" s="271"/>
      <c r="C164" s="360"/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  <c r="N164" s="360"/>
      <c r="O164" s="360"/>
      <c r="P164" s="360"/>
      <c r="Q164" s="360"/>
      <c r="R164" s="360"/>
      <c r="S164" s="360"/>
      <c r="T164" s="360"/>
      <c r="U164" s="360"/>
      <c r="V164" s="360"/>
      <c r="W164" s="360"/>
      <c r="X164" s="360"/>
      <c r="Y164" s="360"/>
      <c r="Z164" s="360"/>
      <c r="AA164" s="360"/>
      <c r="AB164" s="360"/>
      <c r="AC164" s="360"/>
      <c r="AD164" s="360"/>
      <c r="AE164" s="360"/>
      <c r="AF164" s="360"/>
      <c r="AG164" s="360"/>
      <c r="AH164" s="360"/>
      <c r="AI164" s="360"/>
      <c r="AJ164" s="360"/>
      <c r="AK164" s="361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  <c r="AY164" s="227"/>
      <c r="AZ164" s="227"/>
      <c r="BA164" s="227"/>
      <c r="BB164" s="227"/>
      <c r="BC164" s="227"/>
      <c r="BD164" s="227"/>
      <c r="BE164" s="227"/>
      <c r="BF164" s="227"/>
      <c r="BG164" s="227"/>
      <c r="BH164" s="227"/>
      <c r="BI164" s="227"/>
      <c r="BJ164" s="227"/>
      <c r="BK164" s="227"/>
      <c r="BL164" s="227"/>
      <c r="BM164" s="227"/>
      <c r="BN164" s="227"/>
      <c r="BO164" s="227"/>
      <c r="BP164" s="227"/>
      <c r="BQ164" s="227"/>
      <c r="BR164" s="227"/>
      <c r="BS164" s="227"/>
      <c r="BT164" s="227"/>
      <c r="BU164" s="227"/>
      <c r="BV164" s="227"/>
      <c r="BW164" s="227"/>
      <c r="BX164" s="227"/>
      <c r="BY164" s="227"/>
      <c r="BZ164" s="227"/>
      <c r="CA164" s="227"/>
      <c r="CB164" s="227"/>
      <c r="CC164" s="227"/>
      <c r="CD164" s="227"/>
      <c r="CE164" s="227"/>
      <c r="CF164" s="227"/>
      <c r="CG164" s="227"/>
      <c r="CH164" s="227"/>
      <c r="CI164" s="227"/>
      <c r="CJ164" s="227"/>
      <c r="CK164" s="227"/>
      <c r="CL164" s="227"/>
      <c r="CM164" s="227"/>
      <c r="CN164" s="227"/>
      <c r="CO164" s="227"/>
      <c r="CP164" s="227"/>
      <c r="CQ164" s="227"/>
      <c r="CR164" s="227"/>
      <c r="CS164" s="227"/>
      <c r="CT164" s="227"/>
      <c r="CU164" s="227"/>
      <c r="CV164" s="227"/>
      <c r="CW164" s="227"/>
      <c r="CX164" s="227"/>
      <c r="CY164" s="227"/>
      <c r="CZ164" s="227"/>
      <c r="DA164" s="227"/>
      <c r="DB164" s="227"/>
      <c r="DC164" s="227"/>
      <c r="DD164" s="227"/>
      <c r="DE164" s="227"/>
      <c r="DF164" s="227"/>
      <c r="DG164" s="227"/>
      <c r="DH164" s="227"/>
      <c r="DI164" s="227"/>
      <c r="DJ164" s="227"/>
      <c r="DK164" s="227"/>
      <c r="DL164" s="227"/>
      <c r="DM164" s="227"/>
      <c r="DN164" s="227"/>
      <c r="DO164" s="227"/>
      <c r="DP164" s="227"/>
      <c r="DQ164" s="227"/>
      <c r="DR164" s="227"/>
      <c r="DS164" s="227"/>
      <c r="DT164" s="227"/>
      <c r="DU164" s="227"/>
      <c r="DV164" s="227"/>
      <c r="DW164" s="227"/>
      <c r="DX164" s="227"/>
      <c r="DY164" s="227"/>
      <c r="DZ164" s="227"/>
      <c r="EA164" s="227"/>
      <c r="EB164" s="227"/>
      <c r="EC164" s="227"/>
      <c r="ED164" s="227"/>
      <c r="EE164" s="227"/>
      <c r="EF164" s="227"/>
      <c r="EG164" s="227"/>
      <c r="EH164" s="227"/>
      <c r="EI164" s="227"/>
      <c r="EJ164" s="227"/>
      <c r="EK164" s="227"/>
      <c r="EL164" s="227"/>
      <c r="EM164" s="227"/>
      <c r="EN164" s="227"/>
      <c r="EO164" s="227"/>
      <c r="EP164" s="227"/>
      <c r="EQ164" s="227"/>
      <c r="ER164" s="227"/>
      <c r="ES164" s="227"/>
      <c r="ET164" s="227"/>
      <c r="EU164" s="227"/>
      <c r="EV164" s="227"/>
      <c r="EW164" s="227"/>
      <c r="EX164" s="227"/>
      <c r="EY164" s="227"/>
      <c r="EZ164" s="227"/>
      <c r="FA164" s="227"/>
      <c r="FB164" s="227"/>
      <c r="FC164" s="227"/>
      <c r="FD164" s="227"/>
      <c r="FE164" s="227"/>
      <c r="FF164" s="227"/>
      <c r="FG164" s="227"/>
      <c r="FH164" s="227"/>
      <c r="FI164" s="227"/>
      <c r="FJ164" s="227"/>
      <c r="FK164" s="227"/>
      <c r="FL164" s="227"/>
      <c r="FM164" s="227"/>
      <c r="FN164" s="227"/>
      <c r="FO164" s="227"/>
    </row>
    <row r="165" spans="1:171" s="362" customFormat="1">
      <c r="A165" s="360"/>
      <c r="B165" s="271"/>
      <c r="C165" s="360"/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  <c r="N165" s="360"/>
      <c r="O165" s="360"/>
      <c r="P165" s="360"/>
      <c r="Q165" s="360"/>
      <c r="R165" s="360"/>
      <c r="S165" s="360"/>
      <c r="T165" s="360"/>
      <c r="U165" s="360"/>
      <c r="V165" s="360"/>
      <c r="W165" s="360"/>
      <c r="X165" s="360"/>
      <c r="Y165" s="360"/>
      <c r="Z165" s="360"/>
      <c r="AA165" s="360"/>
      <c r="AB165" s="360"/>
      <c r="AC165" s="360"/>
      <c r="AD165" s="360"/>
      <c r="AE165" s="360"/>
      <c r="AF165" s="360"/>
      <c r="AG165" s="360"/>
      <c r="AH165" s="360"/>
      <c r="AI165" s="360"/>
      <c r="AJ165" s="360"/>
      <c r="AK165" s="361"/>
      <c r="AL165" s="227"/>
      <c r="AM165" s="227"/>
      <c r="AN165" s="227"/>
      <c r="AO165" s="227"/>
      <c r="AP165" s="227"/>
      <c r="AQ165" s="227"/>
      <c r="AR165" s="227"/>
      <c r="AS165" s="227"/>
      <c r="AT165" s="227"/>
      <c r="AU165" s="227"/>
      <c r="AV165" s="227"/>
      <c r="AW165" s="227"/>
      <c r="AX165" s="227"/>
      <c r="AY165" s="227"/>
      <c r="AZ165" s="227"/>
      <c r="BA165" s="227"/>
      <c r="BB165" s="227"/>
      <c r="BC165" s="227"/>
      <c r="BD165" s="227"/>
      <c r="BE165" s="227"/>
      <c r="BF165" s="227"/>
      <c r="BG165" s="227"/>
      <c r="BH165" s="227"/>
      <c r="BI165" s="227"/>
      <c r="BJ165" s="227"/>
      <c r="BK165" s="227"/>
      <c r="BL165" s="227"/>
      <c r="BM165" s="227"/>
      <c r="BN165" s="227"/>
      <c r="BO165" s="227"/>
      <c r="BP165" s="227"/>
      <c r="BQ165" s="227"/>
      <c r="BR165" s="227"/>
      <c r="BS165" s="227"/>
      <c r="BT165" s="227"/>
      <c r="BU165" s="227"/>
      <c r="BV165" s="227"/>
      <c r="BW165" s="227"/>
      <c r="BX165" s="227"/>
      <c r="BY165" s="227"/>
      <c r="BZ165" s="227"/>
      <c r="CA165" s="227"/>
      <c r="CB165" s="227"/>
      <c r="CC165" s="227"/>
      <c r="CD165" s="227"/>
      <c r="CE165" s="227"/>
      <c r="CF165" s="227"/>
      <c r="CG165" s="227"/>
      <c r="CH165" s="227"/>
      <c r="CI165" s="227"/>
      <c r="CJ165" s="227"/>
      <c r="CK165" s="227"/>
      <c r="CL165" s="227"/>
      <c r="CM165" s="227"/>
      <c r="CN165" s="227"/>
      <c r="CO165" s="227"/>
      <c r="CP165" s="227"/>
      <c r="CQ165" s="227"/>
      <c r="CR165" s="227"/>
      <c r="CS165" s="227"/>
      <c r="CT165" s="227"/>
      <c r="CU165" s="227"/>
      <c r="CV165" s="227"/>
      <c r="CW165" s="227"/>
      <c r="CX165" s="227"/>
      <c r="CY165" s="227"/>
      <c r="CZ165" s="227"/>
      <c r="DA165" s="227"/>
      <c r="DB165" s="227"/>
      <c r="DC165" s="227"/>
      <c r="DD165" s="227"/>
      <c r="DE165" s="227"/>
      <c r="DF165" s="227"/>
      <c r="DG165" s="227"/>
      <c r="DH165" s="227"/>
      <c r="DI165" s="227"/>
      <c r="DJ165" s="227"/>
      <c r="DK165" s="227"/>
      <c r="DL165" s="227"/>
      <c r="DM165" s="227"/>
      <c r="DN165" s="227"/>
      <c r="DO165" s="227"/>
      <c r="DP165" s="227"/>
      <c r="DQ165" s="227"/>
      <c r="DR165" s="227"/>
      <c r="DS165" s="227"/>
      <c r="DT165" s="227"/>
      <c r="DU165" s="227"/>
      <c r="DV165" s="227"/>
      <c r="DW165" s="227"/>
      <c r="DX165" s="227"/>
      <c r="DY165" s="227"/>
      <c r="DZ165" s="227"/>
      <c r="EA165" s="227"/>
      <c r="EB165" s="227"/>
      <c r="EC165" s="227"/>
      <c r="ED165" s="227"/>
      <c r="EE165" s="227"/>
      <c r="EF165" s="227"/>
      <c r="EG165" s="227"/>
      <c r="EH165" s="227"/>
      <c r="EI165" s="227"/>
      <c r="EJ165" s="227"/>
      <c r="EK165" s="227"/>
      <c r="EL165" s="227"/>
      <c r="EM165" s="227"/>
      <c r="EN165" s="227"/>
      <c r="EO165" s="227"/>
      <c r="EP165" s="227"/>
      <c r="EQ165" s="227"/>
      <c r="ER165" s="227"/>
      <c r="ES165" s="227"/>
      <c r="ET165" s="227"/>
      <c r="EU165" s="227"/>
      <c r="EV165" s="227"/>
      <c r="EW165" s="227"/>
      <c r="EX165" s="227"/>
      <c r="EY165" s="227"/>
      <c r="EZ165" s="227"/>
      <c r="FA165" s="227"/>
      <c r="FB165" s="227"/>
      <c r="FC165" s="227"/>
      <c r="FD165" s="227"/>
      <c r="FE165" s="227"/>
      <c r="FF165" s="227"/>
      <c r="FG165" s="227"/>
      <c r="FH165" s="227"/>
      <c r="FI165" s="227"/>
      <c r="FJ165" s="227"/>
      <c r="FK165" s="227"/>
      <c r="FL165" s="227"/>
      <c r="FM165" s="227"/>
      <c r="FN165" s="227"/>
      <c r="FO165" s="227"/>
    </row>
    <row r="166" spans="1:171" s="362" customFormat="1">
      <c r="A166" s="360"/>
      <c r="B166" s="271"/>
      <c r="C166" s="360"/>
      <c r="D166" s="360"/>
      <c r="E166" s="360"/>
      <c r="F166" s="360"/>
      <c r="G166" s="360"/>
      <c r="H166" s="360"/>
      <c r="I166" s="360"/>
      <c r="J166" s="360"/>
      <c r="K166" s="360"/>
      <c r="L166" s="360"/>
      <c r="M166" s="360"/>
      <c r="N166" s="360"/>
      <c r="O166" s="360"/>
      <c r="P166" s="360"/>
      <c r="Q166" s="360"/>
      <c r="R166" s="360"/>
      <c r="S166" s="360"/>
      <c r="T166" s="360"/>
      <c r="U166" s="360"/>
      <c r="V166" s="360"/>
      <c r="W166" s="360"/>
      <c r="X166" s="360"/>
      <c r="Y166" s="360"/>
      <c r="Z166" s="360"/>
      <c r="AA166" s="360"/>
      <c r="AB166" s="360"/>
      <c r="AC166" s="360"/>
      <c r="AD166" s="360"/>
      <c r="AE166" s="360"/>
      <c r="AF166" s="360"/>
      <c r="AG166" s="360"/>
      <c r="AH166" s="360"/>
      <c r="AI166" s="360"/>
      <c r="AJ166" s="360"/>
      <c r="AK166" s="361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  <c r="AY166" s="227"/>
      <c r="AZ166" s="227"/>
      <c r="BA166" s="227"/>
      <c r="BB166" s="227"/>
      <c r="BC166" s="227"/>
      <c r="BD166" s="227"/>
      <c r="BE166" s="227"/>
      <c r="BF166" s="227"/>
      <c r="BG166" s="227"/>
      <c r="BH166" s="227"/>
      <c r="BI166" s="227"/>
      <c r="BJ166" s="227"/>
      <c r="BK166" s="227"/>
      <c r="BL166" s="227"/>
      <c r="BM166" s="227"/>
      <c r="BN166" s="227"/>
      <c r="BO166" s="227"/>
      <c r="BP166" s="227"/>
      <c r="BQ166" s="227"/>
      <c r="BR166" s="227"/>
      <c r="BS166" s="227"/>
      <c r="BT166" s="227"/>
      <c r="BU166" s="227"/>
      <c r="BV166" s="227"/>
      <c r="BW166" s="227"/>
      <c r="BX166" s="227"/>
      <c r="BY166" s="227"/>
      <c r="BZ166" s="227"/>
      <c r="CA166" s="227"/>
      <c r="CB166" s="227"/>
      <c r="CC166" s="227"/>
      <c r="CD166" s="227"/>
      <c r="CE166" s="227"/>
      <c r="CF166" s="227"/>
      <c r="CG166" s="227"/>
      <c r="CH166" s="227"/>
      <c r="CI166" s="227"/>
      <c r="CJ166" s="227"/>
      <c r="CK166" s="227"/>
      <c r="CL166" s="227"/>
      <c r="CM166" s="227"/>
      <c r="CN166" s="227"/>
      <c r="CO166" s="227"/>
      <c r="CP166" s="227"/>
      <c r="CQ166" s="227"/>
      <c r="CR166" s="227"/>
      <c r="CS166" s="227"/>
      <c r="CT166" s="227"/>
      <c r="CU166" s="227"/>
      <c r="CV166" s="227"/>
      <c r="CW166" s="227"/>
      <c r="CX166" s="227"/>
      <c r="CY166" s="227"/>
      <c r="CZ166" s="227"/>
      <c r="DA166" s="227"/>
      <c r="DB166" s="227"/>
      <c r="DC166" s="227"/>
      <c r="DD166" s="227"/>
      <c r="DE166" s="227"/>
      <c r="DF166" s="227"/>
      <c r="DG166" s="227"/>
      <c r="DH166" s="227"/>
      <c r="DI166" s="227"/>
      <c r="DJ166" s="227"/>
      <c r="DK166" s="227"/>
      <c r="DL166" s="227"/>
      <c r="DM166" s="227"/>
      <c r="DN166" s="227"/>
      <c r="DO166" s="227"/>
      <c r="DP166" s="227"/>
      <c r="DQ166" s="227"/>
      <c r="DR166" s="227"/>
      <c r="DS166" s="227"/>
      <c r="DT166" s="227"/>
      <c r="DU166" s="227"/>
      <c r="DV166" s="227"/>
      <c r="DW166" s="227"/>
      <c r="DX166" s="227"/>
      <c r="DY166" s="227"/>
      <c r="DZ166" s="227"/>
      <c r="EA166" s="227"/>
      <c r="EB166" s="227"/>
      <c r="EC166" s="227"/>
      <c r="ED166" s="227"/>
      <c r="EE166" s="227"/>
      <c r="EF166" s="227"/>
      <c r="EG166" s="227"/>
      <c r="EH166" s="227"/>
      <c r="EI166" s="227"/>
      <c r="EJ166" s="227"/>
      <c r="EK166" s="227"/>
      <c r="EL166" s="227"/>
      <c r="EM166" s="227"/>
      <c r="EN166" s="227"/>
      <c r="EO166" s="227"/>
      <c r="EP166" s="227"/>
      <c r="EQ166" s="227"/>
      <c r="ER166" s="227"/>
      <c r="ES166" s="227"/>
      <c r="ET166" s="227"/>
      <c r="EU166" s="227"/>
      <c r="EV166" s="227"/>
      <c r="EW166" s="227"/>
      <c r="EX166" s="227"/>
      <c r="EY166" s="227"/>
      <c r="EZ166" s="227"/>
      <c r="FA166" s="227"/>
      <c r="FB166" s="227"/>
      <c r="FC166" s="227"/>
      <c r="FD166" s="227"/>
      <c r="FE166" s="227"/>
      <c r="FF166" s="227"/>
      <c r="FG166" s="227"/>
      <c r="FH166" s="227"/>
      <c r="FI166" s="227"/>
      <c r="FJ166" s="227"/>
      <c r="FK166" s="227"/>
      <c r="FL166" s="227"/>
      <c r="FM166" s="227"/>
      <c r="FN166" s="227"/>
      <c r="FO166" s="227"/>
    </row>
    <row r="167" spans="1:171" s="362" customFormat="1">
      <c r="A167" s="360"/>
      <c r="B167" s="271"/>
      <c r="C167" s="360"/>
      <c r="D167" s="360"/>
      <c r="E167" s="360"/>
      <c r="F167" s="360"/>
      <c r="G167" s="360"/>
      <c r="H167" s="360"/>
      <c r="I167" s="360"/>
      <c r="J167" s="360"/>
      <c r="K167" s="360"/>
      <c r="L167" s="360"/>
      <c r="M167" s="360"/>
      <c r="N167" s="360"/>
      <c r="O167" s="360"/>
      <c r="P167" s="360"/>
      <c r="Q167" s="360"/>
      <c r="R167" s="360"/>
      <c r="S167" s="360"/>
      <c r="T167" s="360"/>
      <c r="U167" s="360"/>
      <c r="V167" s="360"/>
      <c r="W167" s="360"/>
      <c r="X167" s="360"/>
      <c r="Y167" s="360"/>
      <c r="Z167" s="360"/>
      <c r="AA167" s="360"/>
      <c r="AB167" s="360"/>
      <c r="AC167" s="360"/>
      <c r="AD167" s="360"/>
      <c r="AE167" s="360"/>
      <c r="AF167" s="360"/>
      <c r="AG167" s="360"/>
      <c r="AH167" s="360"/>
      <c r="AI167" s="360"/>
      <c r="AJ167" s="360"/>
      <c r="AK167" s="361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  <c r="AY167" s="227"/>
      <c r="AZ167" s="227"/>
      <c r="BA167" s="227"/>
      <c r="BB167" s="227"/>
      <c r="BC167" s="227"/>
      <c r="BD167" s="227"/>
      <c r="BE167" s="227"/>
      <c r="BF167" s="227"/>
      <c r="BG167" s="227"/>
      <c r="BH167" s="227"/>
      <c r="BI167" s="227"/>
      <c r="BJ167" s="227"/>
      <c r="BK167" s="227"/>
      <c r="BL167" s="227"/>
      <c r="BM167" s="227"/>
      <c r="BN167" s="227"/>
      <c r="BO167" s="227"/>
      <c r="BP167" s="227"/>
      <c r="BQ167" s="227"/>
      <c r="BR167" s="227"/>
      <c r="BS167" s="227"/>
      <c r="BT167" s="227"/>
      <c r="BU167" s="227"/>
      <c r="BV167" s="227"/>
      <c r="BW167" s="227"/>
      <c r="BX167" s="227"/>
      <c r="BY167" s="227"/>
      <c r="BZ167" s="227"/>
      <c r="CA167" s="227"/>
      <c r="CB167" s="227"/>
      <c r="CC167" s="227"/>
      <c r="CD167" s="227"/>
      <c r="CE167" s="227"/>
      <c r="CF167" s="227"/>
      <c r="CG167" s="227"/>
      <c r="CH167" s="227"/>
      <c r="CI167" s="227"/>
      <c r="CJ167" s="227"/>
      <c r="CK167" s="227"/>
      <c r="CL167" s="227"/>
      <c r="CM167" s="227"/>
      <c r="CN167" s="227"/>
      <c r="CO167" s="227"/>
      <c r="CP167" s="227"/>
      <c r="CQ167" s="227"/>
      <c r="CR167" s="227"/>
      <c r="CS167" s="227"/>
      <c r="CT167" s="227"/>
      <c r="CU167" s="227"/>
      <c r="CV167" s="227"/>
      <c r="CW167" s="227"/>
      <c r="CX167" s="227"/>
      <c r="CY167" s="227"/>
      <c r="CZ167" s="227"/>
      <c r="DA167" s="227"/>
      <c r="DB167" s="227"/>
      <c r="DC167" s="227"/>
      <c r="DD167" s="227"/>
      <c r="DE167" s="227"/>
      <c r="DF167" s="227"/>
      <c r="DG167" s="227"/>
      <c r="DH167" s="227"/>
      <c r="DI167" s="227"/>
      <c r="DJ167" s="227"/>
      <c r="DK167" s="227"/>
      <c r="DL167" s="227"/>
      <c r="DM167" s="227"/>
      <c r="DN167" s="227"/>
      <c r="DO167" s="227"/>
      <c r="DP167" s="227"/>
      <c r="DQ167" s="227"/>
      <c r="DR167" s="227"/>
      <c r="DS167" s="227"/>
      <c r="DT167" s="227"/>
      <c r="DU167" s="227"/>
      <c r="DV167" s="227"/>
      <c r="DW167" s="227"/>
      <c r="DX167" s="227"/>
      <c r="DY167" s="227"/>
      <c r="DZ167" s="227"/>
      <c r="EA167" s="227"/>
      <c r="EB167" s="227"/>
      <c r="EC167" s="227"/>
      <c r="ED167" s="227"/>
      <c r="EE167" s="227"/>
      <c r="EF167" s="227"/>
      <c r="EG167" s="227"/>
      <c r="EH167" s="227"/>
      <c r="EI167" s="227"/>
      <c r="EJ167" s="227"/>
      <c r="EK167" s="227"/>
      <c r="EL167" s="227"/>
      <c r="EM167" s="227"/>
      <c r="EN167" s="227"/>
      <c r="EO167" s="227"/>
      <c r="EP167" s="227"/>
      <c r="EQ167" s="227"/>
      <c r="ER167" s="227"/>
      <c r="ES167" s="227"/>
      <c r="ET167" s="227"/>
      <c r="EU167" s="227"/>
      <c r="EV167" s="227"/>
      <c r="EW167" s="227"/>
      <c r="EX167" s="227"/>
      <c r="EY167" s="227"/>
      <c r="EZ167" s="227"/>
      <c r="FA167" s="227"/>
      <c r="FB167" s="227"/>
      <c r="FC167" s="227"/>
      <c r="FD167" s="227"/>
      <c r="FE167" s="227"/>
      <c r="FF167" s="227"/>
      <c r="FG167" s="227"/>
      <c r="FH167" s="227"/>
      <c r="FI167" s="227"/>
      <c r="FJ167" s="227"/>
      <c r="FK167" s="227"/>
      <c r="FL167" s="227"/>
      <c r="FM167" s="227"/>
      <c r="FN167" s="227"/>
      <c r="FO167" s="227"/>
    </row>
    <row r="168" spans="1:171" s="362" customFormat="1">
      <c r="A168" s="360"/>
      <c r="B168" s="271"/>
      <c r="C168" s="360"/>
      <c r="D168" s="360"/>
      <c r="E168" s="360"/>
      <c r="F168" s="360"/>
      <c r="G168" s="360"/>
      <c r="H168" s="360"/>
      <c r="I168" s="360"/>
      <c r="J168" s="360"/>
      <c r="K168" s="360"/>
      <c r="L168" s="360"/>
      <c r="M168" s="360"/>
      <c r="N168" s="360"/>
      <c r="O168" s="360"/>
      <c r="P168" s="360"/>
      <c r="Q168" s="360"/>
      <c r="R168" s="360"/>
      <c r="S168" s="360"/>
      <c r="T168" s="360"/>
      <c r="U168" s="360"/>
      <c r="V168" s="360"/>
      <c r="W168" s="360"/>
      <c r="X168" s="360"/>
      <c r="Y168" s="360"/>
      <c r="Z168" s="360"/>
      <c r="AA168" s="360"/>
      <c r="AB168" s="360"/>
      <c r="AC168" s="360"/>
      <c r="AD168" s="360"/>
      <c r="AE168" s="360"/>
      <c r="AF168" s="360"/>
      <c r="AG168" s="360"/>
      <c r="AH168" s="360"/>
      <c r="AI168" s="360"/>
      <c r="AJ168" s="360"/>
      <c r="AK168" s="361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  <c r="AY168" s="227"/>
      <c r="AZ168" s="227"/>
      <c r="BA168" s="227"/>
      <c r="BB168" s="227"/>
      <c r="BC168" s="227"/>
      <c r="BD168" s="227"/>
      <c r="BE168" s="227"/>
      <c r="BF168" s="227"/>
      <c r="BG168" s="227"/>
      <c r="BH168" s="227"/>
      <c r="BI168" s="227"/>
      <c r="BJ168" s="227"/>
      <c r="BK168" s="227"/>
      <c r="BL168" s="227"/>
      <c r="BM168" s="227"/>
      <c r="BN168" s="227"/>
      <c r="BO168" s="227"/>
      <c r="BP168" s="227"/>
      <c r="BQ168" s="227"/>
      <c r="BR168" s="227"/>
      <c r="BS168" s="227"/>
      <c r="BT168" s="227"/>
      <c r="BU168" s="227"/>
      <c r="BV168" s="227"/>
      <c r="BW168" s="227"/>
      <c r="BX168" s="227"/>
      <c r="BY168" s="227"/>
      <c r="BZ168" s="227"/>
      <c r="CA168" s="227"/>
      <c r="CB168" s="227"/>
      <c r="CC168" s="227"/>
      <c r="CD168" s="227"/>
      <c r="CE168" s="227"/>
      <c r="CF168" s="227"/>
      <c r="CG168" s="227"/>
      <c r="CH168" s="227"/>
      <c r="CI168" s="227"/>
      <c r="CJ168" s="227"/>
      <c r="CK168" s="227"/>
      <c r="CL168" s="227"/>
      <c r="CM168" s="227"/>
      <c r="CN168" s="227"/>
      <c r="CO168" s="227"/>
      <c r="CP168" s="227"/>
      <c r="CQ168" s="227"/>
      <c r="CR168" s="227"/>
      <c r="CS168" s="227"/>
      <c r="CT168" s="227"/>
      <c r="CU168" s="227"/>
      <c r="CV168" s="227"/>
      <c r="CW168" s="227"/>
      <c r="CX168" s="227"/>
      <c r="CY168" s="227"/>
      <c r="CZ168" s="227"/>
      <c r="DA168" s="227"/>
      <c r="DB168" s="227"/>
      <c r="DC168" s="227"/>
      <c r="DD168" s="227"/>
      <c r="DE168" s="227"/>
      <c r="DF168" s="227"/>
      <c r="DG168" s="227"/>
      <c r="DH168" s="227"/>
      <c r="DI168" s="227"/>
      <c r="DJ168" s="227"/>
      <c r="DK168" s="227"/>
      <c r="DL168" s="227"/>
      <c r="DM168" s="227"/>
      <c r="DN168" s="227"/>
      <c r="DO168" s="227"/>
      <c r="DP168" s="227"/>
      <c r="DQ168" s="227"/>
      <c r="DR168" s="227"/>
      <c r="DS168" s="227"/>
      <c r="DT168" s="227"/>
      <c r="DU168" s="227"/>
      <c r="DV168" s="227"/>
      <c r="DW168" s="227"/>
      <c r="DX168" s="227"/>
      <c r="DY168" s="227"/>
      <c r="DZ168" s="227"/>
      <c r="EA168" s="227"/>
      <c r="EB168" s="227"/>
      <c r="EC168" s="227"/>
      <c r="ED168" s="227"/>
      <c r="EE168" s="227"/>
      <c r="EF168" s="227"/>
      <c r="EG168" s="227"/>
      <c r="EH168" s="227"/>
      <c r="EI168" s="227"/>
      <c r="EJ168" s="227"/>
      <c r="EK168" s="227"/>
      <c r="EL168" s="227"/>
      <c r="EM168" s="227"/>
      <c r="EN168" s="227"/>
      <c r="EO168" s="227"/>
      <c r="EP168" s="227"/>
      <c r="EQ168" s="227"/>
      <c r="ER168" s="227"/>
      <c r="ES168" s="227"/>
      <c r="ET168" s="227"/>
      <c r="EU168" s="227"/>
      <c r="EV168" s="227"/>
      <c r="EW168" s="227"/>
      <c r="EX168" s="227"/>
      <c r="EY168" s="227"/>
      <c r="EZ168" s="227"/>
      <c r="FA168" s="227"/>
      <c r="FB168" s="227"/>
      <c r="FC168" s="227"/>
      <c r="FD168" s="227"/>
      <c r="FE168" s="227"/>
      <c r="FF168" s="227"/>
      <c r="FG168" s="227"/>
      <c r="FH168" s="227"/>
      <c r="FI168" s="227"/>
      <c r="FJ168" s="227"/>
      <c r="FK168" s="227"/>
      <c r="FL168" s="227"/>
      <c r="FM168" s="227"/>
      <c r="FN168" s="227"/>
      <c r="FO168" s="227"/>
    </row>
    <row r="169" spans="1:171" s="362" customFormat="1">
      <c r="A169" s="360"/>
      <c r="B169" s="271"/>
      <c r="C169" s="360"/>
      <c r="D169" s="360"/>
      <c r="E169" s="360"/>
      <c r="F169" s="360"/>
      <c r="G169" s="360"/>
      <c r="H169" s="360"/>
      <c r="I169" s="360"/>
      <c r="J169" s="360"/>
      <c r="K169" s="360"/>
      <c r="L169" s="360"/>
      <c r="M169" s="360"/>
      <c r="N169" s="360"/>
      <c r="O169" s="360"/>
      <c r="P169" s="360"/>
      <c r="Q169" s="360"/>
      <c r="R169" s="360"/>
      <c r="S169" s="360"/>
      <c r="T169" s="360"/>
      <c r="U169" s="360"/>
      <c r="V169" s="360"/>
      <c r="W169" s="360"/>
      <c r="X169" s="360"/>
      <c r="Y169" s="360"/>
      <c r="Z169" s="360"/>
      <c r="AA169" s="360"/>
      <c r="AB169" s="360"/>
      <c r="AC169" s="360"/>
      <c r="AD169" s="360"/>
      <c r="AE169" s="360"/>
      <c r="AF169" s="360"/>
      <c r="AG169" s="360"/>
      <c r="AH169" s="360"/>
      <c r="AI169" s="360"/>
      <c r="AJ169" s="360"/>
      <c r="AK169" s="361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  <c r="AY169" s="227"/>
      <c r="AZ169" s="227"/>
      <c r="BA169" s="227"/>
      <c r="BB169" s="227"/>
      <c r="BC169" s="227"/>
      <c r="BD169" s="227"/>
      <c r="BE169" s="227"/>
      <c r="BF169" s="227"/>
      <c r="BG169" s="227"/>
      <c r="BH169" s="227"/>
      <c r="BI169" s="227"/>
      <c r="BJ169" s="227"/>
      <c r="BK169" s="227"/>
      <c r="BL169" s="227"/>
      <c r="BM169" s="227"/>
      <c r="BN169" s="227"/>
      <c r="BO169" s="227"/>
      <c r="BP169" s="227"/>
      <c r="BQ169" s="227"/>
      <c r="BR169" s="227"/>
      <c r="BS169" s="227"/>
      <c r="BT169" s="227"/>
      <c r="BU169" s="227"/>
      <c r="BV169" s="227"/>
      <c r="BW169" s="227"/>
      <c r="BX169" s="227"/>
      <c r="BY169" s="227"/>
      <c r="BZ169" s="227"/>
      <c r="CA169" s="227"/>
      <c r="CB169" s="227"/>
      <c r="CC169" s="227"/>
      <c r="CD169" s="227"/>
      <c r="CE169" s="227"/>
      <c r="CF169" s="227"/>
      <c r="CG169" s="227"/>
      <c r="CH169" s="227"/>
      <c r="CI169" s="227"/>
      <c r="CJ169" s="227"/>
      <c r="CK169" s="227"/>
      <c r="CL169" s="227"/>
      <c r="CM169" s="227"/>
      <c r="CN169" s="227"/>
      <c r="CO169" s="227"/>
      <c r="CP169" s="227"/>
      <c r="CQ169" s="227"/>
      <c r="CR169" s="227"/>
      <c r="CS169" s="227"/>
      <c r="CT169" s="227"/>
      <c r="CU169" s="227"/>
      <c r="CV169" s="227"/>
      <c r="CW169" s="227"/>
      <c r="CX169" s="227"/>
      <c r="CY169" s="227"/>
      <c r="CZ169" s="227"/>
      <c r="DA169" s="227"/>
      <c r="DB169" s="227"/>
      <c r="DC169" s="227"/>
      <c r="DD169" s="227"/>
      <c r="DE169" s="227"/>
      <c r="DF169" s="227"/>
      <c r="DG169" s="227"/>
      <c r="DH169" s="227"/>
      <c r="DI169" s="227"/>
      <c r="DJ169" s="227"/>
      <c r="DK169" s="227"/>
      <c r="DL169" s="227"/>
      <c r="DM169" s="227"/>
      <c r="DN169" s="227"/>
      <c r="DO169" s="227"/>
      <c r="DP169" s="227"/>
      <c r="DQ169" s="227"/>
      <c r="DR169" s="227"/>
      <c r="DS169" s="227"/>
      <c r="DT169" s="227"/>
      <c r="DU169" s="227"/>
      <c r="DV169" s="227"/>
      <c r="DW169" s="227"/>
      <c r="DX169" s="227"/>
      <c r="DY169" s="227"/>
      <c r="DZ169" s="227"/>
      <c r="EA169" s="227"/>
      <c r="EB169" s="227"/>
      <c r="EC169" s="227"/>
      <c r="ED169" s="227"/>
      <c r="EE169" s="227"/>
      <c r="EF169" s="227"/>
      <c r="EG169" s="227"/>
      <c r="EH169" s="227"/>
      <c r="EI169" s="227"/>
      <c r="EJ169" s="227"/>
      <c r="EK169" s="227"/>
      <c r="EL169" s="227"/>
      <c r="EM169" s="227"/>
      <c r="EN169" s="227"/>
      <c r="EO169" s="227"/>
      <c r="EP169" s="227"/>
      <c r="EQ169" s="227"/>
      <c r="ER169" s="227"/>
      <c r="ES169" s="227"/>
      <c r="ET169" s="227"/>
      <c r="EU169" s="227"/>
      <c r="EV169" s="227"/>
      <c r="EW169" s="227"/>
      <c r="EX169" s="227"/>
      <c r="EY169" s="227"/>
      <c r="EZ169" s="227"/>
      <c r="FA169" s="227"/>
      <c r="FB169" s="227"/>
      <c r="FC169" s="227"/>
      <c r="FD169" s="227"/>
      <c r="FE169" s="227"/>
      <c r="FF169" s="227"/>
      <c r="FG169" s="227"/>
      <c r="FH169" s="227"/>
      <c r="FI169" s="227"/>
      <c r="FJ169" s="227"/>
      <c r="FK169" s="227"/>
      <c r="FL169" s="227"/>
      <c r="FM169" s="227"/>
      <c r="FN169" s="227"/>
      <c r="FO169" s="227"/>
    </row>
    <row r="170" spans="1:171" s="362" customFormat="1">
      <c r="A170" s="360"/>
      <c r="B170" s="271"/>
      <c r="C170" s="360"/>
      <c r="D170" s="360"/>
      <c r="E170" s="360"/>
      <c r="F170" s="360"/>
      <c r="G170" s="360"/>
      <c r="H170" s="360"/>
      <c r="I170" s="360"/>
      <c r="J170" s="360"/>
      <c r="K170" s="360"/>
      <c r="L170" s="360"/>
      <c r="M170" s="360"/>
      <c r="N170" s="360"/>
      <c r="O170" s="360"/>
      <c r="P170" s="360"/>
      <c r="Q170" s="360"/>
      <c r="R170" s="360"/>
      <c r="S170" s="360"/>
      <c r="T170" s="360"/>
      <c r="U170" s="360"/>
      <c r="V170" s="360"/>
      <c r="W170" s="360"/>
      <c r="X170" s="360"/>
      <c r="Y170" s="360"/>
      <c r="Z170" s="360"/>
      <c r="AA170" s="360"/>
      <c r="AB170" s="360"/>
      <c r="AC170" s="360"/>
      <c r="AD170" s="360"/>
      <c r="AE170" s="360"/>
      <c r="AF170" s="360"/>
      <c r="AG170" s="360"/>
      <c r="AH170" s="360"/>
      <c r="AI170" s="360"/>
      <c r="AJ170" s="360"/>
      <c r="AK170" s="361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  <c r="AY170" s="227"/>
      <c r="AZ170" s="227"/>
      <c r="BA170" s="227"/>
      <c r="BB170" s="227"/>
      <c r="BC170" s="227"/>
      <c r="BD170" s="227"/>
      <c r="BE170" s="227"/>
      <c r="BF170" s="227"/>
      <c r="BG170" s="227"/>
      <c r="BH170" s="227"/>
      <c r="BI170" s="227"/>
      <c r="BJ170" s="227"/>
      <c r="BK170" s="227"/>
      <c r="BL170" s="227"/>
      <c r="BM170" s="227"/>
      <c r="BN170" s="227"/>
      <c r="BO170" s="227"/>
      <c r="BP170" s="227"/>
      <c r="BQ170" s="227"/>
      <c r="BR170" s="227"/>
      <c r="BS170" s="227"/>
      <c r="BT170" s="227"/>
      <c r="BU170" s="227"/>
      <c r="BV170" s="227"/>
      <c r="BW170" s="227"/>
      <c r="BX170" s="227"/>
      <c r="BY170" s="227"/>
      <c r="BZ170" s="227"/>
      <c r="CA170" s="227"/>
      <c r="CB170" s="227"/>
      <c r="CC170" s="227"/>
      <c r="CD170" s="227"/>
      <c r="CE170" s="227"/>
      <c r="CF170" s="227"/>
      <c r="CG170" s="227"/>
      <c r="CH170" s="227"/>
      <c r="CI170" s="227"/>
      <c r="CJ170" s="227"/>
      <c r="CK170" s="227"/>
      <c r="CL170" s="227"/>
      <c r="CM170" s="227"/>
      <c r="CN170" s="227"/>
      <c r="CO170" s="227"/>
      <c r="CP170" s="227"/>
      <c r="CQ170" s="227"/>
      <c r="CR170" s="227"/>
      <c r="CS170" s="227"/>
      <c r="CT170" s="227"/>
      <c r="CU170" s="227"/>
      <c r="CV170" s="227"/>
      <c r="CW170" s="227"/>
      <c r="CX170" s="227"/>
      <c r="CY170" s="227"/>
      <c r="CZ170" s="227"/>
      <c r="DA170" s="227"/>
      <c r="DB170" s="227"/>
      <c r="DC170" s="227"/>
      <c r="DD170" s="227"/>
      <c r="DE170" s="227"/>
      <c r="DF170" s="227"/>
      <c r="DG170" s="227"/>
      <c r="DH170" s="227"/>
      <c r="DI170" s="227"/>
      <c r="DJ170" s="227"/>
      <c r="DK170" s="227"/>
      <c r="DL170" s="227"/>
      <c r="DM170" s="227"/>
      <c r="DN170" s="227"/>
      <c r="DO170" s="227"/>
      <c r="DP170" s="227"/>
      <c r="DQ170" s="227"/>
      <c r="DR170" s="227"/>
      <c r="DS170" s="227"/>
      <c r="DT170" s="227"/>
      <c r="DU170" s="227"/>
      <c r="DV170" s="227"/>
      <c r="DW170" s="227"/>
      <c r="DX170" s="227"/>
      <c r="DY170" s="227"/>
      <c r="DZ170" s="227"/>
      <c r="EA170" s="227"/>
      <c r="EB170" s="227"/>
      <c r="EC170" s="227"/>
      <c r="ED170" s="227"/>
      <c r="EE170" s="227"/>
      <c r="EF170" s="227"/>
      <c r="EG170" s="227"/>
      <c r="EH170" s="227"/>
      <c r="EI170" s="227"/>
      <c r="EJ170" s="227"/>
      <c r="EK170" s="227"/>
      <c r="EL170" s="227"/>
      <c r="EM170" s="227"/>
      <c r="EN170" s="227"/>
      <c r="EO170" s="227"/>
      <c r="EP170" s="227"/>
      <c r="EQ170" s="227"/>
      <c r="ER170" s="227"/>
      <c r="ES170" s="227"/>
      <c r="ET170" s="227"/>
      <c r="EU170" s="227"/>
      <c r="EV170" s="227"/>
      <c r="EW170" s="227"/>
      <c r="EX170" s="227"/>
      <c r="EY170" s="227"/>
      <c r="EZ170" s="227"/>
      <c r="FA170" s="227"/>
      <c r="FB170" s="227"/>
      <c r="FC170" s="227"/>
      <c r="FD170" s="227"/>
      <c r="FE170" s="227"/>
      <c r="FF170" s="227"/>
      <c r="FG170" s="227"/>
      <c r="FH170" s="227"/>
      <c r="FI170" s="227"/>
      <c r="FJ170" s="227"/>
      <c r="FK170" s="227"/>
      <c r="FL170" s="227"/>
      <c r="FM170" s="227"/>
      <c r="FN170" s="227"/>
      <c r="FO170" s="227"/>
    </row>
    <row r="171" spans="1:171" s="362" customFormat="1">
      <c r="A171" s="360"/>
      <c r="B171" s="271"/>
      <c r="C171" s="360"/>
      <c r="D171" s="360"/>
      <c r="E171" s="360"/>
      <c r="F171" s="360"/>
      <c r="G171" s="360"/>
      <c r="H171" s="360"/>
      <c r="I171" s="360"/>
      <c r="J171" s="360"/>
      <c r="K171" s="360"/>
      <c r="L171" s="360"/>
      <c r="M171" s="360"/>
      <c r="N171" s="360"/>
      <c r="O171" s="360"/>
      <c r="P171" s="360"/>
      <c r="Q171" s="360"/>
      <c r="R171" s="360"/>
      <c r="S171" s="360"/>
      <c r="T171" s="360"/>
      <c r="U171" s="360"/>
      <c r="V171" s="360"/>
      <c r="W171" s="360"/>
      <c r="X171" s="360"/>
      <c r="Y171" s="360"/>
      <c r="Z171" s="360"/>
      <c r="AA171" s="360"/>
      <c r="AB171" s="360"/>
      <c r="AC171" s="360"/>
      <c r="AD171" s="360"/>
      <c r="AE171" s="360"/>
      <c r="AF171" s="360"/>
      <c r="AG171" s="360"/>
      <c r="AH171" s="360"/>
      <c r="AI171" s="360"/>
      <c r="AJ171" s="360"/>
      <c r="AK171" s="361"/>
      <c r="AL171" s="227"/>
      <c r="AM171" s="227"/>
      <c r="AN171" s="227"/>
      <c r="AO171" s="227"/>
      <c r="AP171" s="227"/>
      <c r="AQ171" s="227"/>
      <c r="AR171" s="227"/>
      <c r="AS171" s="227"/>
      <c r="AT171" s="227"/>
      <c r="AU171" s="227"/>
      <c r="AV171" s="227"/>
      <c r="AW171" s="227"/>
      <c r="AX171" s="227"/>
      <c r="AY171" s="227"/>
      <c r="AZ171" s="227"/>
      <c r="BA171" s="227"/>
      <c r="BB171" s="227"/>
      <c r="BC171" s="227"/>
      <c r="BD171" s="227"/>
      <c r="BE171" s="227"/>
      <c r="BF171" s="227"/>
      <c r="BG171" s="227"/>
      <c r="BH171" s="227"/>
      <c r="BI171" s="227"/>
      <c r="BJ171" s="227"/>
      <c r="BK171" s="227"/>
      <c r="BL171" s="227"/>
      <c r="BM171" s="227"/>
      <c r="BN171" s="227"/>
      <c r="BO171" s="227"/>
      <c r="BP171" s="227"/>
      <c r="BQ171" s="227"/>
      <c r="BR171" s="227"/>
      <c r="BS171" s="227"/>
      <c r="BT171" s="227"/>
      <c r="BU171" s="227"/>
      <c r="BV171" s="227"/>
      <c r="BW171" s="227"/>
      <c r="BX171" s="227"/>
      <c r="BY171" s="227"/>
      <c r="BZ171" s="227"/>
      <c r="CA171" s="227"/>
      <c r="CB171" s="227"/>
      <c r="CC171" s="227"/>
      <c r="CD171" s="227"/>
      <c r="CE171" s="227"/>
      <c r="CF171" s="227"/>
      <c r="CG171" s="227"/>
      <c r="CH171" s="227"/>
      <c r="CI171" s="227"/>
      <c r="CJ171" s="227"/>
      <c r="CK171" s="227"/>
      <c r="CL171" s="227"/>
      <c r="CM171" s="227"/>
      <c r="CN171" s="227"/>
      <c r="CO171" s="227"/>
      <c r="CP171" s="227"/>
      <c r="CQ171" s="227"/>
      <c r="CR171" s="227"/>
      <c r="CS171" s="227"/>
      <c r="CT171" s="227"/>
      <c r="CU171" s="227"/>
      <c r="CV171" s="227"/>
      <c r="CW171" s="227"/>
      <c r="CX171" s="227"/>
      <c r="CY171" s="227"/>
      <c r="CZ171" s="227"/>
      <c r="DA171" s="227"/>
      <c r="DB171" s="227"/>
      <c r="DC171" s="227"/>
      <c r="DD171" s="227"/>
      <c r="DE171" s="227"/>
      <c r="DF171" s="227"/>
      <c r="DG171" s="227"/>
      <c r="DH171" s="227"/>
      <c r="DI171" s="227"/>
      <c r="DJ171" s="227"/>
      <c r="DK171" s="227"/>
      <c r="DL171" s="227"/>
      <c r="DM171" s="227"/>
      <c r="DN171" s="227"/>
      <c r="DO171" s="227"/>
      <c r="DP171" s="227"/>
      <c r="DQ171" s="227"/>
      <c r="DR171" s="227"/>
      <c r="DS171" s="227"/>
      <c r="DT171" s="227"/>
      <c r="DU171" s="227"/>
      <c r="DV171" s="227"/>
      <c r="DW171" s="227"/>
      <c r="DX171" s="227"/>
      <c r="DY171" s="227"/>
      <c r="DZ171" s="227"/>
      <c r="EA171" s="227"/>
      <c r="EB171" s="227"/>
      <c r="EC171" s="227"/>
      <c r="ED171" s="227"/>
      <c r="EE171" s="227"/>
      <c r="EF171" s="227"/>
      <c r="EG171" s="227"/>
      <c r="EH171" s="227"/>
      <c r="EI171" s="227"/>
      <c r="EJ171" s="227"/>
      <c r="EK171" s="227"/>
      <c r="EL171" s="227"/>
      <c r="EM171" s="227"/>
      <c r="EN171" s="227"/>
      <c r="EO171" s="227"/>
      <c r="EP171" s="227"/>
      <c r="EQ171" s="227"/>
      <c r="ER171" s="227"/>
      <c r="ES171" s="227"/>
      <c r="ET171" s="227"/>
      <c r="EU171" s="227"/>
      <c r="EV171" s="227"/>
      <c r="EW171" s="227"/>
      <c r="EX171" s="227"/>
      <c r="EY171" s="227"/>
      <c r="EZ171" s="227"/>
      <c r="FA171" s="227"/>
      <c r="FB171" s="227"/>
      <c r="FC171" s="227"/>
      <c r="FD171" s="227"/>
      <c r="FE171" s="227"/>
      <c r="FF171" s="227"/>
      <c r="FG171" s="227"/>
      <c r="FH171" s="227"/>
      <c r="FI171" s="227"/>
      <c r="FJ171" s="227"/>
      <c r="FK171" s="227"/>
      <c r="FL171" s="227"/>
      <c r="FM171" s="227"/>
      <c r="FN171" s="227"/>
      <c r="FO171" s="227"/>
    </row>
    <row r="172" spans="1:171" s="362" customFormat="1">
      <c r="A172" s="360"/>
      <c r="B172" s="271"/>
      <c r="C172" s="360"/>
      <c r="D172" s="360"/>
      <c r="E172" s="360"/>
      <c r="F172" s="360"/>
      <c r="G172" s="360"/>
      <c r="H172" s="360"/>
      <c r="I172" s="360"/>
      <c r="J172" s="360"/>
      <c r="K172" s="360"/>
      <c r="L172" s="360"/>
      <c r="M172" s="360"/>
      <c r="N172" s="360"/>
      <c r="O172" s="360"/>
      <c r="P172" s="360"/>
      <c r="Q172" s="360"/>
      <c r="R172" s="360"/>
      <c r="S172" s="360"/>
      <c r="T172" s="360"/>
      <c r="U172" s="360"/>
      <c r="V172" s="360"/>
      <c r="W172" s="360"/>
      <c r="X172" s="360"/>
      <c r="Y172" s="360"/>
      <c r="Z172" s="360"/>
      <c r="AA172" s="360"/>
      <c r="AB172" s="360"/>
      <c r="AC172" s="360"/>
      <c r="AD172" s="360"/>
      <c r="AE172" s="360"/>
      <c r="AF172" s="360"/>
      <c r="AG172" s="360"/>
      <c r="AH172" s="360"/>
      <c r="AI172" s="360"/>
      <c r="AJ172" s="360"/>
      <c r="AK172" s="361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227"/>
      <c r="AV172" s="227"/>
      <c r="AW172" s="227"/>
      <c r="AX172" s="227"/>
      <c r="AY172" s="227"/>
      <c r="AZ172" s="227"/>
      <c r="BA172" s="227"/>
      <c r="BB172" s="227"/>
      <c r="BC172" s="227"/>
      <c r="BD172" s="227"/>
      <c r="BE172" s="227"/>
      <c r="BF172" s="227"/>
      <c r="BG172" s="227"/>
      <c r="BH172" s="227"/>
      <c r="BI172" s="227"/>
      <c r="BJ172" s="227"/>
      <c r="BK172" s="227"/>
      <c r="BL172" s="227"/>
      <c r="BM172" s="227"/>
      <c r="BN172" s="227"/>
      <c r="BO172" s="227"/>
      <c r="BP172" s="227"/>
      <c r="BQ172" s="227"/>
      <c r="BR172" s="227"/>
      <c r="BS172" s="227"/>
      <c r="BT172" s="227"/>
      <c r="BU172" s="227"/>
      <c r="BV172" s="227"/>
      <c r="BW172" s="227"/>
      <c r="BX172" s="227"/>
      <c r="BY172" s="227"/>
      <c r="BZ172" s="227"/>
      <c r="CA172" s="227"/>
      <c r="CB172" s="227"/>
      <c r="CC172" s="227"/>
      <c r="CD172" s="227"/>
      <c r="CE172" s="227"/>
      <c r="CF172" s="227"/>
      <c r="CG172" s="227"/>
      <c r="CH172" s="227"/>
      <c r="CI172" s="227"/>
      <c r="CJ172" s="227"/>
      <c r="CK172" s="227"/>
      <c r="CL172" s="227"/>
      <c r="CM172" s="227"/>
      <c r="CN172" s="227"/>
      <c r="CO172" s="227"/>
      <c r="CP172" s="227"/>
      <c r="CQ172" s="227"/>
      <c r="CR172" s="227"/>
      <c r="CS172" s="227"/>
      <c r="CT172" s="227"/>
      <c r="CU172" s="227"/>
      <c r="CV172" s="227"/>
      <c r="CW172" s="227"/>
      <c r="CX172" s="227"/>
      <c r="CY172" s="227"/>
      <c r="CZ172" s="227"/>
      <c r="DA172" s="227"/>
      <c r="DB172" s="227"/>
      <c r="DC172" s="227"/>
      <c r="DD172" s="227"/>
      <c r="DE172" s="227"/>
      <c r="DF172" s="227"/>
      <c r="DG172" s="227"/>
      <c r="DH172" s="227"/>
      <c r="DI172" s="227"/>
      <c r="DJ172" s="227"/>
      <c r="DK172" s="227"/>
      <c r="DL172" s="227"/>
      <c r="DM172" s="227"/>
      <c r="DN172" s="227"/>
      <c r="DO172" s="227"/>
      <c r="DP172" s="227"/>
      <c r="DQ172" s="227"/>
      <c r="DR172" s="227"/>
      <c r="DS172" s="227"/>
      <c r="DT172" s="227"/>
      <c r="DU172" s="227"/>
      <c r="DV172" s="227"/>
      <c r="DW172" s="227"/>
      <c r="DX172" s="227"/>
      <c r="DY172" s="227"/>
      <c r="DZ172" s="227"/>
      <c r="EA172" s="227"/>
      <c r="EB172" s="227"/>
      <c r="EC172" s="227"/>
      <c r="ED172" s="227"/>
      <c r="EE172" s="227"/>
      <c r="EF172" s="227"/>
      <c r="EG172" s="227"/>
      <c r="EH172" s="227"/>
      <c r="EI172" s="227"/>
      <c r="EJ172" s="227"/>
      <c r="EK172" s="227"/>
      <c r="EL172" s="227"/>
      <c r="EM172" s="227"/>
      <c r="EN172" s="227"/>
      <c r="EO172" s="227"/>
      <c r="EP172" s="227"/>
      <c r="EQ172" s="227"/>
      <c r="ER172" s="227"/>
      <c r="ES172" s="227"/>
      <c r="ET172" s="227"/>
      <c r="EU172" s="227"/>
      <c r="EV172" s="227"/>
      <c r="EW172" s="227"/>
      <c r="EX172" s="227"/>
      <c r="EY172" s="227"/>
      <c r="EZ172" s="227"/>
      <c r="FA172" s="227"/>
      <c r="FB172" s="227"/>
      <c r="FC172" s="227"/>
      <c r="FD172" s="227"/>
      <c r="FE172" s="227"/>
      <c r="FF172" s="227"/>
      <c r="FG172" s="227"/>
      <c r="FH172" s="227"/>
      <c r="FI172" s="227"/>
      <c r="FJ172" s="227"/>
      <c r="FK172" s="227"/>
      <c r="FL172" s="227"/>
      <c r="FM172" s="227"/>
      <c r="FN172" s="227"/>
      <c r="FO172" s="227"/>
    </row>
    <row r="173" spans="1:171" s="362" customFormat="1">
      <c r="A173" s="360"/>
      <c r="B173" s="271"/>
      <c r="C173" s="360"/>
      <c r="D173" s="360"/>
      <c r="E173" s="360"/>
      <c r="F173" s="360"/>
      <c r="G173" s="360"/>
      <c r="H173" s="360"/>
      <c r="I173" s="360"/>
      <c r="J173" s="360"/>
      <c r="K173" s="360"/>
      <c r="L173" s="360"/>
      <c r="M173" s="360"/>
      <c r="N173" s="360"/>
      <c r="O173" s="360"/>
      <c r="P173" s="360"/>
      <c r="Q173" s="360"/>
      <c r="R173" s="360"/>
      <c r="S173" s="360"/>
      <c r="T173" s="360"/>
      <c r="U173" s="360"/>
      <c r="V173" s="360"/>
      <c r="W173" s="360"/>
      <c r="X173" s="360"/>
      <c r="Y173" s="360"/>
      <c r="Z173" s="360"/>
      <c r="AA173" s="360"/>
      <c r="AB173" s="360"/>
      <c r="AC173" s="360"/>
      <c r="AD173" s="360"/>
      <c r="AE173" s="360"/>
      <c r="AF173" s="360"/>
      <c r="AG173" s="360"/>
      <c r="AH173" s="360"/>
      <c r="AI173" s="360"/>
      <c r="AJ173" s="360"/>
      <c r="AK173" s="361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  <c r="AY173" s="227"/>
      <c r="AZ173" s="227"/>
      <c r="BA173" s="227"/>
      <c r="BB173" s="227"/>
      <c r="BC173" s="227"/>
      <c r="BD173" s="227"/>
      <c r="BE173" s="227"/>
      <c r="BF173" s="227"/>
      <c r="BG173" s="227"/>
      <c r="BH173" s="227"/>
      <c r="BI173" s="227"/>
      <c r="BJ173" s="227"/>
      <c r="BK173" s="227"/>
      <c r="BL173" s="227"/>
      <c r="BM173" s="227"/>
      <c r="BN173" s="227"/>
      <c r="BO173" s="227"/>
      <c r="BP173" s="227"/>
      <c r="BQ173" s="227"/>
      <c r="BR173" s="227"/>
      <c r="BS173" s="227"/>
      <c r="BT173" s="227"/>
      <c r="BU173" s="227"/>
      <c r="BV173" s="227"/>
      <c r="BW173" s="227"/>
      <c r="BX173" s="227"/>
      <c r="BY173" s="227"/>
      <c r="BZ173" s="227"/>
      <c r="CA173" s="227"/>
      <c r="CB173" s="227"/>
      <c r="CC173" s="227"/>
      <c r="CD173" s="227"/>
      <c r="CE173" s="227"/>
      <c r="CF173" s="227"/>
      <c r="CG173" s="227"/>
      <c r="CH173" s="227"/>
      <c r="CI173" s="227"/>
      <c r="CJ173" s="227"/>
      <c r="CK173" s="227"/>
      <c r="CL173" s="227"/>
      <c r="CM173" s="227"/>
      <c r="CN173" s="227"/>
      <c r="CO173" s="227"/>
      <c r="CP173" s="227"/>
      <c r="CQ173" s="227"/>
      <c r="CR173" s="227"/>
      <c r="CS173" s="227"/>
      <c r="CT173" s="227"/>
      <c r="CU173" s="227"/>
      <c r="CV173" s="227"/>
      <c r="CW173" s="227"/>
      <c r="CX173" s="227"/>
      <c r="CY173" s="227"/>
      <c r="CZ173" s="227"/>
      <c r="DA173" s="227"/>
      <c r="DB173" s="227"/>
      <c r="DC173" s="227"/>
      <c r="DD173" s="227"/>
      <c r="DE173" s="227"/>
      <c r="DF173" s="227"/>
      <c r="DG173" s="227"/>
      <c r="DH173" s="227"/>
      <c r="DI173" s="227"/>
      <c r="DJ173" s="227"/>
      <c r="DK173" s="227"/>
      <c r="DL173" s="227"/>
      <c r="DM173" s="227"/>
      <c r="DN173" s="227"/>
      <c r="DO173" s="227"/>
      <c r="DP173" s="227"/>
      <c r="DQ173" s="227"/>
      <c r="DR173" s="227"/>
      <c r="DS173" s="227"/>
      <c r="DT173" s="227"/>
      <c r="DU173" s="227"/>
      <c r="DV173" s="227"/>
      <c r="DW173" s="227"/>
      <c r="DX173" s="227"/>
      <c r="DY173" s="227"/>
      <c r="DZ173" s="227"/>
      <c r="EA173" s="227"/>
      <c r="EB173" s="227"/>
      <c r="EC173" s="227"/>
      <c r="ED173" s="227"/>
      <c r="EE173" s="227"/>
      <c r="EF173" s="227"/>
      <c r="EG173" s="227"/>
      <c r="EH173" s="227"/>
      <c r="EI173" s="227"/>
      <c r="EJ173" s="227"/>
      <c r="EK173" s="227"/>
      <c r="EL173" s="227"/>
      <c r="EM173" s="227"/>
      <c r="EN173" s="227"/>
      <c r="EO173" s="227"/>
      <c r="EP173" s="227"/>
      <c r="EQ173" s="227"/>
      <c r="ER173" s="227"/>
      <c r="ES173" s="227"/>
      <c r="ET173" s="227"/>
      <c r="EU173" s="227"/>
      <c r="EV173" s="227"/>
      <c r="EW173" s="227"/>
      <c r="EX173" s="227"/>
      <c r="EY173" s="227"/>
      <c r="EZ173" s="227"/>
      <c r="FA173" s="227"/>
      <c r="FB173" s="227"/>
      <c r="FC173" s="227"/>
      <c r="FD173" s="227"/>
      <c r="FE173" s="227"/>
      <c r="FF173" s="227"/>
      <c r="FG173" s="227"/>
      <c r="FH173" s="227"/>
      <c r="FI173" s="227"/>
      <c r="FJ173" s="227"/>
      <c r="FK173" s="227"/>
      <c r="FL173" s="227"/>
      <c r="FM173" s="227"/>
      <c r="FN173" s="227"/>
      <c r="FO173" s="227"/>
    </row>
    <row r="174" spans="1:171" s="362" customFormat="1">
      <c r="A174" s="360"/>
      <c r="B174" s="271"/>
      <c r="C174" s="360"/>
      <c r="D174" s="360"/>
      <c r="E174" s="360"/>
      <c r="F174" s="360"/>
      <c r="G174" s="360"/>
      <c r="H174" s="360"/>
      <c r="I174" s="360"/>
      <c r="J174" s="360"/>
      <c r="K174" s="360"/>
      <c r="L174" s="360"/>
      <c r="M174" s="360"/>
      <c r="N174" s="360"/>
      <c r="O174" s="360"/>
      <c r="P174" s="360"/>
      <c r="Q174" s="360"/>
      <c r="R174" s="360"/>
      <c r="S174" s="360"/>
      <c r="T174" s="360"/>
      <c r="U174" s="360"/>
      <c r="V174" s="360"/>
      <c r="W174" s="360"/>
      <c r="X174" s="360"/>
      <c r="Y174" s="360"/>
      <c r="Z174" s="360"/>
      <c r="AA174" s="360"/>
      <c r="AB174" s="360"/>
      <c r="AC174" s="360"/>
      <c r="AD174" s="360"/>
      <c r="AE174" s="360"/>
      <c r="AF174" s="360"/>
      <c r="AG174" s="360"/>
      <c r="AH174" s="360"/>
      <c r="AI174" s="360"/>
      <c r="AJ174" s="360"/>
      <c r="AK174" s="361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  <c r="AY174" s="227"/>
      <c r="AZ174" s="227"/>
      <c r="BA174" s="227"/>
      <c r="BB174" s="227"/>
      <c r="BC174" s="227"/>
      <c r="BD174" s="227"/>
      <c r="BE174" s="227"/>
      <c r="BF174" s="227"/>
      <c r="BG174" s="227"/>
      <c r="BH174" s="227"/>
      <c r="BI174" s="227"/>
      <c r="BJ174" s="227"/>
      <c r="BK174" s="227"/>
      <c r="BL174" s="227"/>
      <c r="BM174" s="227"/>
      <c r="BN174" s="227"/>
      <c r="BO174" s="227"/>
      <c r="BP174" s="227"/>
      <c r="BQ174" s="227"/>
      <c r="BR174" s="227"/>
      <c r="BS174" s="227"/>
      <c r="BT174" s="227"/>
      <c r="BU174" s="227"/>
      <c r="BV174" s="227"/>
      <c r="BW174" s="227"/>
      <c r="BX174" s="227"/>
      <c r="BY174" s="227"/>
      <c r="BZ174" s="227"/>
      <c r="CA174" s="227"/>
      <c r="CB174" s="227"/>
      <c r="CC174" s="227"/>
      <c r="CD174" s="227"/>
      <c r="CE174" s="227"/>
      <c r="CF174" s="227"/>
      <c r="CG174" s="227"/>
      <c r="CH174" s="227"/>
      <c r="CI174" s="227"/>
      <c r="CJ174" s="227"/>
      <c r="CK174" s="227"/>
      <c r="CL174" s="227"/>
      <c r="CM174" s="227"/>
      <c r="CN174" s="227"/>
      <c r="CO174" s="227"/>
      <c r="CP174" s="227"/>
      <c r="CQ174" s="227"/>
      <c r="CR174" s="227"/>
      <c r="CS174" s="227"/>
      <c r="CT174" s="227"/>
      <c r="CU174" s="227"/>
      <c r="CV174" s="227"/>
      <c r="CW174" s="227"/>
      <c r="CX174" s="227"/>
      <c r="CY174" s="227"/>
      <c r="CZ174" s="227"/>
      <c r="DA174" s="227"/>
      <c r="DB174" s="227"/>
      <c r="DC174" s="227"/>
      <c r="DD174" s="227"/>
      <c r="DE174" s="227"/>
      <c r="DF174" s="227"/>
      <c r="DG174" s="227"/>
      <c r="DH174" s="227"/>
      <c r="DI174" s="227"/>
      <c r="DJ174" s="227"/>
      <c r="DK174" s="227"/>
      <c r="DL174" s="227"/>
      <c r="DM174" s="227"/>
      <c r="DN174" s="227"/>
      <c r="DO174" s="227"/>
      <c r="DP174" s="227"/>
      <c r="DQ174" s="227"/>
      <c r="DR174" s="227"/>
      <c r="DS174" s="227"/>
      <c r="DT174" s="227"/>
      <c r="DU174" s="227"/>
      <c r="DV174" s="227"/>
      <c r="DW174" s="227"/>
      <c r="DX174" s="227"/>
      <c r="DY174" s="227"/>
      <c r="DZ174" s="227"/>
      <c r="EA174" s="227"/>
      <c r="EB174" s="227"/>
      <c r="EC174" s="227"/>
      <c r="ED174" s="227"/>
      <c r="EE174" s="227"/>
      <c r="EF174" s="227"/>
      <c r="EG174" s="227"/>
      <c r="EH174" s="227"/>
      <c r="EI174" s="227"/>
      <c r="EJ174" s="227"/>
      <c r="EK174" s="227"/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7"/>
      <c r="EV174" s="227"/>
      <c r="EW174" s="227"/>
      <c r="EX174" s="227"/>
      <c r="EY174" s="227"/>
      <c r="EZ174" s="227"/>
      <c r="FA174" s="227"/>
      <c r="FB174" s="227"/>
      <c r="FC174" s="227"/>
      <c r="FD174" s="227"/>
      <c r="FE174" s="227"/>
      <c r="FF174" s="227"/>
      <c r="FG174" s="227"/>
      <c r="FH174" s="227"/>
      <c r="FI174" s="227"/>
      <c r="FJ174" s="227"/>
      <c r="FK174" s="227"/>
      <c r="FL174" s="227"/>
      <c r="FM174" s="227"/>
      <c r="FN174" s="227"/>
      <c r="FO174" s="227"/>
    </row>
    <row r="175" spans="1:171" s="362" customFormat="1">
      <c r="A175" s="360"/>
      <c r="B175" s="271"/>
      <c r="C175" s="360"/>
      <c r="D175" s="360"/>
      <c r="E175" s="360"/>
      <c r="F175" s="360"/>
      <c r="G175" s="360"/>
      <c r="H175" s="360"/>
      <c r="I175" s="360"/>
      <c r="J175" s="360"/>
      <c r="K175" s="360"/>
      <c r="L175" s="360"/>
      <c r="M175" s="360"/>
      <c r="N175" s="360"/>
      <c r="O175" s="360"/>
      <c r="P175" s="360"/>
      <c r="Q175" s="360"/>
      <c r="R175" s="360"/>
      <c r="S175" s="360"/>
      <c r="T175" s="360"/>
      <c r="U175" s="360"/>
      <c r="V175" s="360"/>
      <c r="W175" s="360"/>
      <c r="X175" s="360"/>
      <c r="Y175" s="360"/>
      <c r="Z175" s="360"/>
      <c r="AA175" s="360"/>
      <c r="AB175" s="360"/>
      <c r="AC175" s="360"/>
      <c r="AD175" s="360"/>
      <c r="AE175" s="360"/>
      <c r="AF175" s="360"/>
      <c r="AG175" s="360"/>
      <c r="AH175" s="360"/>
      <c r="AI175" s="360"/>
      <c r="AJ175" s="360"/>
      <c r="AK175" s="361"/>
      <c r="AL175" s="227"/>
      <c r="AM175" s="227"/>
      <c r="AN175" s="227"/>
      <c r="AO175" s="227"/>
      <c r="AP175" s="227"/>
      <c r="AQ175" s="227"/>
      <c r="AR175" s="227"/>
      <c r="AS175" s="227"/>
      <c r="AT175" s="227"/>
      <c r="AU175" s="227"/>
      <c r="AV175" s="227"/>
      <c r="AW175" s="227"/>
      <c r="AX175" s="227"/>
      <c r="AY175" s="227"/>
      <c r="AZ175" s="227"/>
      <c r="BA175" s="227"/>
      <c r="BB175" s="227"/>
      <c r="BC175" s="227"/>
      <c r="BD175" s="227"/>
      <c r="BE175" s="227"/>
      <c r="BF175" s="227"/>
      <c r="BG175" s="227"/>
      <c r="BH175" s="227"/>
      <c r="BI175" s="227"/>
      <c r="BJ175" s="227"/>
      <c r="BK175" s="227"/>
      <c r="BL175" s="227"/>
      <c r="BM175" s="227"/>
      <c r="BN175" s="227"/>
      <c r="BO175" s="227"/>
      <c r="BP175" s="227"/>
      <c r="BQ175" s="227"/>
      <c r="BR175" s="227"/>
      <c r="BS175" s="227"/>
      <c r="BT175" s="227"/>
      <c r="BU175" s="227"/>
      <c r="BV175" s="227"/>
      <c r="BW175" s="227"/>
      <c r="BX175" s="227"/>
      <c r="BY175" s="227"/>
      <c r="BZ175" s="227"/>
      <c r="CA175" s="227"/>
      <c r="CB175" s="227"/>
      <c r="CC175" s="227"/>
      <c r="CD175" s="227"/>
      <c r="CE175" s="227"/>
      <c r="CF175" s="227"/>
      <c r="CG175" s="227"/>
      <c r="CH175" s="227"/>
      <c r="CI175" s="227"/>
      <c r="CJ175" s="227"/>
      <c r="CK175" s="227"/>
      <c r="CL175" s="227"/>
      <c r="CM175" s="227"/>
      <c r="CN175" s="227"/>
      <c r="CO175" s="227"/>
      <c r="CP175" s="227"/>
      <c r="CQ175" s="227"/>
      <c r="CR175" s="227"/>
      <c r="CS175" s="227"/>
      <c r="CT175" s="227"/>
      <c r="CU175" s="227"/>
      <c r="CV175" s="227"/>
      <c r="CW175" s="227"/>
      <c r="CX175" s="227"/>
      <c r="CY175" s="227"/>
      <c r="CZ175" s="227"/>
      <c r="DA175" s="227"/>
      <c r="DB175" s="227"/>
      <c r="DC175" s="227"/>
      <c r="DD175" s="227"/>
      <c r="DE175" s="227"/>
      <c r="DF175" s="227"/>
      <c r="DG175" s="227"/>
      <c r="DH175" s="227"/>
      <c r="DI175" s="227"/>
      <c r="DJ175" s="227"/>
      <c r="DK175" s="227"/>
      <c r="DL175" s="227"/>
      <c r="DM175" s="227"/>
      <c r="DN175" s="227"/>
      <c r="DO175" s="227"/>
      <c r="DP175" s="227"/>
      <c r="DQ175" s="227"/>
      <c r="DR175" s="227"/>
      <c r="DS175" s="227"/>
      <c r="DT175" s="227"/>
      <c r="DU175" s="227"/>
      <c r="DV175" s="227"/>
      <c r="DW175" s="227"/>
      <c r="DX175" s="227"/>
      <c r="DY175" s="227"/>
      <c r="DZ175" s="227"/>
      <c r="EA175" s="227"/>
      <c r="EB175" s="227"/>
      <c r="EC175" s="227"/>
      <c r="ED175" s="227"/>
      <c r="EE175" s="227"/>
      <c r="EF175" s="227"/>
      <c r="EG175" s="227"/>
      <c r="EH175" s="227"/>
      <c r="EI175" s="227"/>
      <c r="EJ175" s="227"/>
      <c r="EK175" s="227"/>
      <c r="EL175" s="227"/>
      <c r="EM175" s="227"/>
      <c r="EN175" s="227"/>
      <c r="EO175" s="227"/>
      <c r="EP175" s="227"/>
      <c r="EQ175" s="227"/>
      <c r="ER175" s="227"/>
      <c r="ES175" s="227"/>
      <c r="ET175" s="227"/>
      <c r="EU175" s="227"/>
      <c r="EV175" s="227"/>
      <c r="EW175" s="227"/>
      <c r="EX175" s="227"/>
      <c r="EY175" s="227"/>
      <c r="EZ175" s="227"/>
      <c r="FA175" s="227"/>
      <c r="FB175" s="227"/>
      <c r="FC175" s="227"/>
      <c r="FD175" s="227"/>
      <c r="FE175" s="227"/>
      <c r="FF175" s="227"/>
      <c r="FG175" s="227"/>
      <c r="FH175" s="227"/>
      <c r="FI175" s="227"/>
      <c r="FJ175" s="227"/>
      <c r="FK175" s="227"/>
      <c r="FL175" s="227"/>
      <c r="FM175" s="227"/>
      <c r="FN175" s="227"/>
      <c r="FO175" s="227"/>
    </row>
    <row r="176" spans="1:171" s="362" customFormat="1">
      <c r="A176" s="360"/>
      <c r="B176" s="271"/>
      <c r="C176" s="360"/>
      <c r="D176" s="360"/>
      <c r="E176" s="360"/>
      <c r="F176" s="360"/>
      <c r="G176" s="360"/>
      <c r="H176" s="360"/>
      <c r="I176" s="360"/>
      <c r="J176" s="360"/>
      <c r="K176" s="360"/>
      <c r="L176" s="360"/>
      <c r="M176" s="360"/>
      <c r="N176" s="360"/>
      <c r="O176" s="360"/>
      <c r="P176" s="360"/>
      <c r="Q176" s="360"/>
      <c r="R176" s="360"/>
      <c r="S176" s="360"/>
      <c r="T176" s="360"/>
      <c r="U176" s="360"/>
      <c r="V176" s="360"/>
      <c r="W176" s="360"/>
      <c r="X176" s="360"/>
      <c r="Y176" s="360"/>
      <c r="Z176" s="360"/>
      <c r="AA176" s="360"/>
      <c r="AB176" s="360"/>
      <c r="AC176" s="360"/>
      <c r="AD176" s="360"/>
      <c r="AE176" s="360"/>
      <c r="AF176" s="360"/>
      <c r="AG176" s="360"/>
      <c r="AH176" s="360"/>
      <c r="AI176" s="360"/>
      <c r="AJ176" s="360"/>
      <c r="AK176" s="361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  <c r="AY176" s="227"/>
      <c r="AZ176" s="227"/>
      <c r="BA176" s="227"/>
      <c r="BB176" s="227"/>
      <c r="BC176" s="227"/>
      <c r="BD176" s="227"/>
      <c r="BE176" s="227"/>
      <c r="BF176" s="227"/>
      <c r="BG176" s="227"/>
      <c r="BH176" s="227"/>
      <c r="BI176" s="227"/>
      <c r="BJ176" s="227"/>
      <c r="BK176" s="227"/>
      <c r="BL176" s="227"/>
      <c r="BM176" s="227"/>
      <c r="BN176" s="227"/>
      <c r="BO176" s="227"/>
      <c r="BP176" s="227"/>
      <c r="BQ176" s="227"/>
      <c r="BR176" s="227"/>
      <c r="BS176" s="227"/>
      <c r="BT176" s="227"/>
      <c r="BU176" s="227"/>
      <c r="BV176" s="227"/>
      <c r="BW176" s="227"/>
      <c r="BX176" s="227"/>
      <c r="BY176" s="227"/>
      <c r="BZ176" s="227"/>
      <c r="CA176" s="227"/>
      <c r="CB176" s="227"/>
      <c r="CC176" s="227"/>
      <c r="CD176" s="227"/>
      <c r="CE176" s="227"/>
      <c r="CF176" s="227"/>
      <c r="CG176" s="227"/>
      <c r="CH176" s="227"/>
      <c r="CI176" s="227"/>
      <c r="CJ176" s="227"/>
      <c r="CK176" s="227"/>
      <c r="CL176" s="227"/>
      <c r="CM176" s="227"/>
      <c r="CN176" s="227"/>
      <c r="CO176" s="227"/>
      <c r="CP176" s="227"/>
      <c r="CQ176" s="227"/>
      <c r="CR176" s="227"/>
      <c r="CS176" s="227"/>
      <c r="CT176" s="227"/>
      <c r="CU176" s="227"/>
      <c r="CV176" s="227"/>
      <c r="CW176" s="227"/>
      <c r="CX176" s="227"/>
      <c r="CY176" s="227"/>
      <c r="CZ176" s="227"/>
      <c r="DA176" s="227"/>
      <c r="DB176" s="227"/>
      <c r="DC176" s="227"/>
      <c r="DD176" s="227"/>
      <c r="DE176" s="227"/>
      <c r="DF176" s="227"/>
      <c r="DG176" s="227"/>
      <c r="DH176" s="227"/>
      <c r="DI176" s="227"/>
      <c r="DJ176" s="227"/>
      <c r="DK176" s="227"/>
      <c r="DL176" s="227"/>
      <c r="DM176" s="227"/>
      <c r="DN176" s="227"/>
      <c r="DO176" s="227"/>
      <c r="DP176" s="227"/>
      <c r="DQ176" s="227"/>
      <c r="DR176" s="227"/>
      <c r="DS176" s="227"/>
      <c r="DT176" s="227"/>
      <c r="DU176" s="227"/>
      <c r="DV176" s="227"/>
      <c r="DW176" s="227"/>
      <c r="DX176" s="227"/>
      <c r="DY176" s="227"/>
      <c r="DZ176" s="227"/>
      <c r="EA176" s="227"/>
      <c r="EB176" s="227"/>
      <c r="EC176" s="227"/>
      <c r="ED176" s="227"/>
      <c r="EE176" s="227"/>
      <c r="EF176" s="227"/>
      <c r="EG176" s="227"/>
      <c r="EH176" s="227"/>
      <c r="EI176" s="227"/>
      <c r="EJ176" s="227"/>
      <c r="EK176" s="227"/>
      <c r="EL176" s="227"/>
      <c r="EM176" s="227"/>
      <c r="EN176" s="227"/>
      <c r="EO176" s="227"/>
      <c r="EP176" s="227"/>
      <c r="EQ176" s="227"/>
      <c r="ER176" s="227"/>
      <c r="ES176" s="227"/>
      <c r="ET176" s="227"/>
      <c r="EU176" s="227"/>
      <c r="EV176" s="227"/>
      <c r="EW176" s="227"/>
      <c r="EX176" s="227"/>
      <c r="EY176" s="227"/>
      <c r="EZ176" s="227"/>
      <c r="FA176" s="227"/>
      <c r="FB176" s="227"/>
      <c r="FC176" s="227"/>
      <c r="FD176" s="227"/>
      <c r="FE176" s="227"/>
      <c r="FF176" s="227"/>
      <c r="FG176" s="227"/>
      <c r="FH176" s="227"/>
      <c r="FI176" s="227"/>
      <c r="FJ176" s="227"/>
      <c r="FK176" s="227"/>
      <c r="FL176" s="227"/>
      <c r="FM176" s="227"/>
      <c r="FN176" s="227"/>
      <c r="FO176" s="227"/>
    </row>
    <row r="177" spans="1:171" s="362" customFormat="1">
      <c r="A177" s="360"/>
      <c r="B177" s="271"/>
      <c r="C177" s="360"/>
      <c r="D177" s="360"/>
      <c r="E177" s="360"/>
      <c r="F177" s="360"/>
      <c r="G177" s="360"/>
      <c r="H177" s="360"/>
      <c r="I177" s="360"/>
      <c r="J177" s="360"/>
      <c r="K177" s="360"/>
      <c r="L177" s="360"/>
      <c r="M177" s="360"/>
      <c r="N177" s="360"/>
      <c r="O177" s="360"/>
      <c r="P177" s="360"/>
      <c r="Q177" s="360"/>
      <c r="R177" s="360"/>
      <c r="S177" s="360"/>
      <c r="T177" s="360"/>
      <c r="U177" s="360"/>
      <c r="V177" s="360"/>
      <c r="W177" s="360"/>
      <c r="X177" s="360"/>
      <c r="Y177" s="360"/>
      <c r="Z177" s="360"/>
      <c r="AA177" s="360"/>
      <c r="AB177" s="360"/>
      <c r="AC177" s="360"/>
      <c r="AD177" s="360"/>
      <c r="AE177" s="360"/>
      <c r="AF177" s="360"/>
      <c r="AG177" s="360"/>
      <c r="AH177" s="360"/>
      <c r="AI177" s="360"/>
      <c r="AJ177" s="360"/>
      <c r="AK177" s="361"/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227"/>
      <c r="AW177" s="227"/>
      <c r="AX177" s="227"/>
      <c r="AY177" s="227"/>
      <c r="AZ177" s="227"/>
      <c r="BA177" s="227"/>
      <c r="BB177" s="227"/>
      <c r="BC177" s="227"/>
      <c r="BD177" s="227"/>
      <c r="BE177" s="227"/>
      <c r="BF177" s="227"/>
      <c r="BG177" s="227"/>
      <c r="BH177" s="227"/>
      <c r="BI177" s="227"/>
      <c r="BJ177" s="227"/>
      <c r="BK177" s="227"/>
      <c r="BL177" s="227"/>
      <c r="BM177" s="227"/>
      <c r="BN177" s="227"/>
      <c r="BO177" s="227"/>
      <c r="BP177" s="227"/>
      <c r="BQ177" s="227"/>
      <c r="BR177" s="227"/>
      <c r="BS177" s="227"/>
      <c r="BT177" s="227"/>
      <c r="BU177" s="227"/>
      <c r="BV177" s="227"/>
      <c r="BW177" s="227"/>
      <c r="BX177" s="227"/>
      <c r="BY177" s="227"/>
      <c r="BZ177" s="227"/>
      <c r="CA177" s="227"/>
      <c r="CB177" s="227"/>
      <c r="CC177" s="227"/>
      <c r="CD177" s="227"/>
      <c r="CE177" s="227"/>
      <c r="CF177" s="227"/>
      <c r="CG177" s="227"/>
      <c r="CH177" s="227"/>
      <c r="CI177" s="227"/>
      <c r="CJ177" s="227"/>
      <c r="CK177" s="227"/>
      <c r="CL177" s="227"/>
      <c r="CM177" s="227"/>
      <c r="CN177" s="227"/>
      <c r="CO177" s="227"/>
      <c r="CP177" s="227"/>
      <c r="CQ177" s="227"/>
      <c r="CR177" s="227"/>
      <c r="CS177" s="227"/>
      <c r="CT177" s="227"/>
      <c r="CU177" s="227"/>
      <c r="CV177" s="227"/>
      <c r="CW177" s="227"/>
      <c r="CX177" s="227"/>
      <c r="CY177" s="227"/>
      <c r="CZ177" s="227"/>
      <c r="DA177" s="227"/>
      <c r="DB177" s="227"/>
      <c r="DC177" s="227"/>
      <c r="DD177" s="227"/>
      <c r="DE177" s="227"/>
      <c r="DF177" s="227"/>
      <c r="DG177" s="227"/>
      <c r="DH177" s="227"/>
      <c r="DI177" s="227"/>
      <c r="DJ177" s="227"/>
      <c r="DK177" s="227"/>
      <c r="DL177" s="227"/>
      <c r="DM177" s="227"/>
      <c r="DN177" s="227"/>
      <c r="DO177" s="227"/>
      <c r="DP177" s="227"/>
      <c r="DQ177" s="227"/>
      <c r="DR177" s="227"/>
      <c r="DS177" s="227"/>
      <c r="DT177" s="227"/>
      <c r="DU177" s="227"/>
      <c r="DV177" s="227"/>
      <c r="DW177" s="227"/>
      <c r="DX177" s="227"/>
      <c r="DY177" s="227"/>
      <c r="DZ177" s="227"/>
      <c r="EA177" s="227"/>
      <c r="EB177" s="227"/>
      <c r="EC177" s="227"/>
      <c r="ED177" s="227"/>
      <c r="EE177" s="227"/>
      <c r="EF177" s="227"/>
      <c r="EG177" s="227"/>
      <c r="EH177" s="227"/>
      <c r="EI177" s="227"/>
      <c r="EJ177" s="227"/>
      <c r="EK177" s="227"/>
      <c r="EL177" s="227"/>
      <c r="EM177" s="227"/>
      <c r="EN177" s="227"/>
      <c r="EO177" s="227"/>
      <c r="EP177" s="227"/>
      <c r="EQ177" s="227"/>
      <c r="ER177" s="227"/>
      <c r="ES177" s="227"/>
      <c r="ET177" s="227"/>
      <c r="EU177" s="227"/>
      <c r="EV177" s="227"/>
      <c r="EW177" s="227"/>
      <c r="EX177" s="227"/>
      <c r="EY177" s="227"/>
      <c r="EZ177" s="227"/>
      <c r="FA177" s="227"/>
      <c r="FB177" s="227"/>
      <c r="FC177" s="227"/>
      <c r="FD177" s="227"/>
      <c r="FE177" s="227"/>
      <c r="FF177" s="227"/>
      <c r="FG177" s="227"/>
      <c r="FH177" s="227"/>
      <c r="FI177" s="227"/>
      <c r="FJ177" s="227"/>
      <c r="FK177" s="227"/>
      <c r="FL177" s="227"/>
      <c r="FM177" s="227"/>
      <c r="FN177" s="227"/>
      <c r="FO177" s="227"/>
    </row>
    <row r="178" spans="1:171" s="362" customFormat="1">
      <c r="A178" s="360"/>
      <c r="B178" s="271"/>
      <c r="C178" s="360"/>
      <c r="D178" s="360"/>
      <c r="E178" s="360"/>
      <c r="F178" s="360"/>
      <c r="G178" s="360"/>
      <c r="H178" s="360"/>
      <c r="I178" s="360"/>
      <c r="J178" s="360"/>
      <c r="K178" s="360"/>
      <c r="L178" s="360"/>
      <c r="M178" s="360"/>
      <c r="N178" s="360"/>
      <c r="O178" s="360"/>
      <c r="P178" s="360"/>
      <c r="Q178" s="360"/>
      <c r="R178" s="360"/>
      <c r="S178" s="360"/>
      <c r="T178" s="360"/>
      <c r="U178" s="360"/>
      <c r="V178" s="360"/>
      <c r="W178" s="360"/>
      <c r="X178" s="360"/>
      <c r="Y178" s="360"/>
      <c r="Z178" s="360"/>
      <c r="AA178" s="360"/>
      <c r="AB178" s="360"/>
      <c r="AC178" s="360"/>
      <c r="AD178" s="360"/>
      <c r="AE178" s="360"/>
      <c r="AF178" s="360"/>
      <c r="AG178" s="360"/>
      <c r="AH178" s="360"/>
      <c r="AI178" s="360"/>
      <c r="AJ178" s="360"/>
      <c r="AK178" s="361"/>
      <c r="AL178" s="227"/>
      <c r="AM178" s="227"/>
      <c r="AN178" s="227"/>
      <c r="AO178" s="227"/>
      <c r="AP178" s="227"/>
      <c r="AQ178" s="227"/>
      <c r="AR178" s="227"/>
      <c r="AS178" s="227"/>
      <c r="AT178" s="227"/>
      <c r="AU178" s="227"/>
      <c r="AV178" s="227"/>
      <c r="AW178" s="227"/>
      <c r="AX178" s="227"/>
      <c r="AY178" s="227"/>
      <c r="AZ178" s="227"/>
      <c r="BA178" s="227"/>
      <c r="BB178" s="227"/>
      <c r="BC178" s="227"/>
      <c r="BD178" s="227"/>
      <c r="BE178" s="227"/>
      <c r="BF178" s="227"/>
      <c r="BG178" s="227"/>
      <c r="BH178" s="227"/>
      <c r="BI178" s="227"/>
      <c r="BJ178" s="227"/>
      <c r="BK178" s="227"/>
      <c r="BL178" s="227"/>
      <c r="BM178" s="227"/>
      <c r="BN178" s="227"/>
      <c r="BO178" s="227"/>
      <c r="BP178" s="227"/>
      <c r="BQ178" s="227"/>
      <c r="BR178" s="227"/>
      <c r="BS178" s="227"/>
      <c r="BT178" s="227"/>
      <c r="BU178" s="227"/>
      <c r="BV178" s="227"/>
      <c r="BW178" s="227"/>
      <c r="BX178" s="227"/>
      <c r="BY178" s="227"/>
      <c r="BZ178" s="227"/>
      <c r="CA178" s="227"/>
      <c r="CB178" s="227"/>
      <c r="CC178" s="227"/>
      <c r="CD178" s="227"/>
      <c r="CE178" s="227"/>
      <c r="CF178" s="227"/>
      <c r="CG178" s="227"/>
      <c r="CH178" s="227"/>
      <c r="CI178" s="227"/>
      <c r="CJ178" s="227"/>
      <c r="CK178" s="227"/>
      <c r="CL178" s="227"/>
      <c r="CM178" s="227"/>
      <c r="CN178" s="227"/>
      <c r="CO178" s="227"/>
      <c r="CP178" s="227"/>
      <c r="CQ178" s="227"/>
      <c r="CR178" s="227"/>
      <c r="CS178" s="227"/>
      <c r="CT178" s="227"/>
      <c r="CU178" s="227"/>
      <c r="CV178" s="227"/>
      <c r="CW178" s="227"/>
      <c r="CX178" s="227"/>
      <c r="CY178" s="227"/>
      <c r="CZ178" s="227"/>
      <c r="DA178" s="227"/>
      <c r="DB178" s="227"/>
      <c r="DC178" s="227"/>
      <c r="DD178" s="227"/>
      <c r="DE178" s="227"/>
      <c r="DF178" s="227"/>
      <c r="DG178" s="227"/>
      <c r="DH178" s="227"/>
      <c r="DI178" s="227"/>
      <c r="DJ178" s="227"/>
      <c r="DK178" s="227"/>
      <c r="DL178" s="227"/>
      <c r="DM178" s="227"/>
      <c r="DN178" s="227"/>
      <c r="DO178" s="227"/>
      <c r="DP178" s="227"/>
      <c r="DQ178" s="227"/>
      <c r="DR178" s="227"/>
      <c r="DS178" s="227"/>
      <c r="DT178" s="227"/>
      <c r="DU178" s="227"/>
      <c r="DV178" s="227"/>
      <c r="DW178" s="227"/>
      <c r="DX178" s="227"/>
      <c r="DY178" s="227"/>
      <c r="DZ178" s="227"/>
      <c r="EA178" s="227"/>
      <c r="EB178" s="227"/>
      <c r="EC178" s="227"/>
      <c r="ED178" s="227"/>
      <c r="EE178" s="227"/>
      <c r="EF178" s="227"/>
      <c r="EG178" s="227"/>
      <c r="EH178" s="227"/>
      <c r="EI178" s="227"/>
      <c r="EJ178" s="227"/>
      <c r="EK178" s="227"/>
      <c r="EL178" s="227"/>
      <c r="EM178" s="227"/>
      <c r="EN178" s="227"/>
      <c r="EO178" s="227"/>
      <c r="EP178" s="227"/>
      <c r="EQ178" s="227"/>
      <c r="ER178" s="227"/>
      <c r="ES178" s="227"/>
      <c r="ET178" s="227"/>
      <c r="EU178" s="227"/>
      <c r="EV178" s="227"/>
      <c r="EW178" s="227"/>
      <c r="EX178" s="227"/>
      <c r="EY178" s="227"/>
      <c r="EZ178" s="227"/>
      <c r="FA178" s="227"/>
      <c r="FB178" s="227"/>
      <c r="FC178" s="227"/>
      <c r="FD178" s="227"/>
      <c r="FE178" s="227"/>
      <c r="FF178" s="227"/>
      <c r="FG178" s="227"/>
      <c r="FH178" s="227"/>
      <c r="FI178" s="227"/>
      <c r="FJ178" s="227"/>
      <c r="FK178" s="227"/>
      <c r="FL178" s="227"/>
      <c r="FM178" s="227"/>
      <c r="FN178" s="227"/>
      <c r="FO178" s="227"/>
    </row>
    <row r="179" spans="1:171" s="362" customFormat="1">
      <c r="A179" s="360"/>
      <c r="B179" s="271"/>
      <c r="C179" s="360"/>
      <c r="D179" s="360"/>
      <c r="E179" s="360"/>
      <c r="F179" s="360"/>
      <c r="G179" s="360"/>
      <c r="H179" s="360"/>
      <c r="I179" s="360"/>
      <c r="J179" s="360"/>
      <c r="K179" s="360"/>
      <c r="L179" s="360"/>
      <c r="M179" s="360"/>
      <c r="N179" s="360"/>
      <c r="O179" s="360"/>
      <c r="P179" s="360"/>
      <c r="Q179" s="360"/>
      <c r="R179" s="360"/>
      <c r="S179" s="360"/>
      <c r="T179" s="360"/>
      <c r="U179" s="360"/>
      <c r="V179" s="360"/>
      <c r="W179" s="360"/>
      <c r="X179" s="360"/>
      <c r="Y179" s="360"/>
      <c r="Z179" s="360"/>
      <c r="AA179" s="360"/>
      <c r="AB179" s="360"/>
      <c r="AC179" s="360"/>
      <c r="AD179" s="360"/>
      <c r="AE179" s="360"/>
      <c r="AF179" s="360"/>
      <c r="AG179" s="360"/>
      <c r="AH179" s="360"/>
      <c r="AI179" s="360"/>
      <c r="AJ179" s="360"/>
      <c r="AK179" s="361"/>
      <c r="AL179" s="227"/>
      <c r="AM179" s="227"/>
      <c r="AN179" s="227"/>
      <c r="AO179" s="227"/>
      <c r="AP179" s="227"/>
      <c r="AQ179" s="227"/>
      <c r="AR179" s="227"/>
      <c r="AS179" s="227"/>
      <c r="AT179" s="227"/>
      <c r="AU179" s="227"/>
      <c r="AV179" s="227"/>
      <c r="AW179" s="227"/>
      <c r="AX179" s="227"/>
      <c r="AY179" s="227"/>
      <c r="AZ179" s="227"/>
      <c r="BA179" s="227"/>
      <c r="BB179" s="227"/>
      <c r="BC179" s="227"/>
      <c r="BD179" s="227"/>
      <c r="BE179" s="227"/>
      <c r="BF179" s="227"/>
      <c r="BG179" s="227"/>
      <c r="BH179" s="227"/>
      <c r="BI179" s="227"/>
      <c r="BJ179" s="227"/>
      <c r="BK179" s="227"/>
      <c r="BL179" s="227"/>
      <c r="BM179" s="227"/>
      <c r="BN179" s="227"/>
      <c r="BO179" s="227"/>
      <c r="BP179" s="227"/>
      <c r="BQ179" s="227"/>
      <c r="BR179" s="227"/>
      <c r="BS179" s="227"/>
      <c r="BT179" s="227"/>
      <c r="BU179" s="227"/>
      <c r="BV179" s="227"/>
      <c r="BW179" s="227"/>
      <c r="BX179" s="227"/>
      <c r="BY179" s="227"/>
      <c r="BZ179" s="227"/>
      <c r="CA179" s="227"/>
      <c r="CB179" s="227"/>
      <c r="CC179" s="227"/>
      <c r="CD179" s="227"/>
      <c r="CE179" s="227"/>
      <c r="CF179" s="227"/>
      <c r="CG179" s="227"/>
      <c r="CH179" s="227"/>
      <c r="CI179" s="227"/>
      <c r="CJ179" s="227"/>
      <c r="CK179" s="227"/>
      <c r="CL179" s="227"/>
      <c r="CM179" s="227"/>
      <c r="CN179" s="227"/>
      <c r="CO179" s="227"/>
      <c r="CP179" s="227"/>
      <c r="CQ179" s="227"/>
      <c r="CR179" s="227"/>
      <c r="CS179" s="227"/>
      <c r="CT179" s="227"/>
      <c r="CU179" s="227"/>
      <c r="CV179" s="227"/>
      <c r="CW179" s="227"/>
      <c r="CX179" s="227"/>
      <c r="CY179" s="227"/>
      <c r="CZ179" s="227"/>
      <c r="DA179" s="227"/>
      <c r="DB179" s="227"/>
      <c r="DC179" s="227"/>
      <c r="DD179" s="227"/>
      <c r="DE179" s="227"/>
      <c r="DF179" s="227"/>
      <c r="DG179" s="227"/>
      <c r="DH179" s="227"/>
      <c r="DI179" s="227"/>
      <c r="DJ179" s="227"/>
      <c r="DK179" s="227"/>
      <c r="DL179" s="227"/>
      <c r="DM179" s="227"/>
      <c r="DN179" s="227"/>
      <c r="DO179" s="227"/>
      <c r="DP179" s="227"/>
      <c r="DQ179" s="227"/>
      <c r="DR179" s="227"/>
      <c r="DS179" s="227"/>
      <c r="DT179" s="227"/>
      <c r="DU179" s="227"/>
      <c r="DV179" s="227"/>
      <c r="DW179" s="227"/>
      <c r="DX179" s="227"/>
      <c r="DY179" s="227"/>
      <c r="DZ179" s="227"/>
      <c r="EA179" s="227"/>
      <c r="EB179" s="227"/>
      <c r="EC179" s="227"/>
      <c r="ED179" s="227"/>
      <c r="EE179" s="227"/>
      <c r="EF179" s="227"/>
      <c r="EG179" s="227"/>
      <c r="EH179" s="227"/>
      <c r="EI179" s="227"/>
      <c r="EJ179" s="227"/>
      <c r="EK179" s="227"/>
      <c r="EL179" s="227"/>
      <c r="EM179" s="227"/>
      <c r="EN179" s="227"/>
      <c r="EO179" s="227"/>
      <c r="EP179" s="227"/>
      <c r="EQ179" s="227"/>
      <c r="ER179" s="227"/>
      <c r="ES179" s="227"/>
      <c r="ET179" s="227"/>
      <c r="EU179" s="227"/>
      <c r="EV179" s="227"/>
      <c r="EW179" s="227"/>
      <c r="EX179" s="227"/>
      <c r="EY179" s="227"/>
      <c r="EZ179" s="227"/>
      <c r="FA179" s="227"/>
      <c r="FB179" s="227"/>
      <c r="FC179" s="227"/>
      <c r="FD179" s="227"/>
      <c r="FE179" s="227"/>
      <c r="FF179" s="227"/>
      <c r="FG179" s="227"/>
      <c r="FH179" s="227"/>
      <c r="FI179" s="227"/>
      <c r="FJ179" s="227"/>
      <c r="FK179" s="227"/>
      <c r="FL179" s="227"/>
      <c r="FM179" s="227"/>
      <c r="FN179" s="227"/>
      <c r="FO179" s="227"/>
    </row>
    <row r="180" spans="1:171" s="362" customFormat="1">
      <c r="A180" s="360"/>
      <c r="B180" s="271"/>
      <c r="C180" s="360"/>
      <c r="D180" s="360"/>
      <c r="E180" s="360"/>
      <c r="F180" s="360"/>
      <c r="G180" s="360"/>
      <c r="H180" s="360"/>
      <c r="I180" s="360"/>
      <c r="J180" s="360"/>
      <c r="K180" s="360"/>
      <c r="L180" s="360"/>
      <c r="M180" s="360"/>
      <c r="N180" s="360"/>
      <c r="O180" s="360"/>
      <c r="P180" s="360"/>
      <c r="Q180" s="360"/>
      <c r="R180" s="360"/>
      <c r="S180" s="360"/>
      <c r="T180" s="360"/>
      <c r="U180" s="360"/>
      <c r="V180" s="360"/>
      <c r="W180" s="360"/>
      <c r="X180" s="360"/>
      <c r="Y180" s="360"/>
      <c r="Z180" s="360"/>
      <c r="AA180" s="360"/>
      <c r="AB180" s="360"/>
      <c r="AC180" s="360"/>
      <c r="AD180" s="360"/>
      <c r="AE180" s="360"/>
      <c r="AF180" s="360"/>
      <c r="AG180" s="360"/>
      <c r="AH180" s="360"/>
      <c r="AI180" s="360"/>
      <c r="AJ180" s="360"/>
      <c r="AK180" s="361"/>
      <c r="AL180" s="227"/>
      <c r="AM180" s="227"/>
      <c r="AN180" s="227"/>
      <c r="AO180" s="227"/>
      <c r="AP180" s="227"/>
      <c r="AQ180" s="227"/>
      <c r="AR180" s="227"/>
      <c r="AS180" s="227"/>
      <c r="AT180" s="227"/>
      <c r="AU180" s="227"/>
      <c r="AV180" s="227"/>
      <c r="AW180" s="227"/>
      <c r="AX180" s="227"/>
      <c r="AY180" s="227"/>
      <c r="AZ180" s="227"/>
      <c r="BA180" s="227"/>
      <c r="BB180" s="227"/>
      <c r="BC180" s="227"/>
      <c r="BD180" s="227"/>
      <c r="BE180" s="227"/>
      <c r="BF180" s="227"/>
      <c r="BG180" s="227"/>
      <c r="BH180" s="227"/>
      <c r="BI180" s="227"/>
      <c r="BJ180" s="227"/>
      <c r="BK180" s="227"/>
      <c r="BL180" s="227"/>
      <c r="BM180" s="227"/>
      <c r="BN180" s="227"/>
      <c r="BO180" s="227"/>
      <c r="BP180" s="227"/>
      <c r="BQ180" s="227"/>
      <c r="BR180" s="227"/>
      <c r="BS180" s="227"/>
      <c r="BT180" s="227"/>
      <c r="BU180" s="227"/>
      <c r="BV180" s="227"/>
      <c r="BW180" s="227"/>
      <c r="BX180" s="227"/>
      <c r="BY180" s="227"/>
      <c r="BZ180" s="227"/>
      <c r="CA180" s="227"/>
      <c r="CB180" s="227"/>
      <c r="CC180" s="227"/>
      <c r="CD180" s="227"/>
      <c r="CE180" s="227"/>
      <c r="CF180" s="227"/>
      <c r="CG180" s="227"/>
      <c r="CH180" s="227"/>
      <c r="CI180" s="227"/>
      <c r="CJ180" s="227"/>
      <c r="CK180" s="227"/>
      <c r="CL180" s="227"/>
      <c r="CM180" s="227"/>
      <c r="CN180" s="227"/>
      <c r="CO180" s="227"/>
      <c r="CP180" s="227"/>
      <c r="CQ180" s="227"/>
      <c r="CR180" s="227"/>
      <c r="CS180" s="227"/>
      <c r="CT180" s="227"/>
      <c r="CU180" s="227"/>
      <c r="CV180" s="227"/>
      <c r="CW180" s="227"/>
      <c r="CX180" s="227"/>
      <c r="CY180" s="227"/>
      <c r="CZ180" s="227"/>
      <c r="DA180" s="227"/>
      <c r="DB180" s="227"/>
      <c r="DC180" s="227"/>
      <c r="DD180" s="227"/>
      <c r="DE180" s="227"/>
      <c r="DF180" s="227"/>
      <c r="DG180" s="227"/>
      <c r="DH180" s="227"/>
      <c r="DI180" s="227"/>
      <c r="DJ180" s="227"/>
      <c r="DK180" s="227"/>
      <c r="DL180" s="227"/>
      <c r="DM180" s="227"/>
      <c r="DN180" s="227"/>
      <c r="DO180" s="227"/>
      <c r="DP180" s="227"/>
      <c r="DQ180" s="227"/>
      <c r="DR180" s="227"/>
      <c r="DS180" s="227"/>
      <c r="DT180" s="227"/>
      <c r="DU180" s="227"/>
      <c r="DV180" s="227"/>
      <c r="DW180" s="227"/>
      <c r="DX180" s="227"/>
      <c r="DY180" s="227"/>
      <c r="DZ180" s="227"/>
      <c r="EA180" s="227"/>
      <c r="EB180" s="227"/>
      <c r="EC180" s="227"/>
      <c r="ED180" s="227"/>
      <c r="EE180" s="227"/>
      <c r="EF180" s="227"/>
      <c r="EG180" s="227"/>
      <c r="EH180" s="227"/>
      <c r="EI180" s="227"/>
      <c r="EJ180" s="227"/>
      <c r="EK180" s="227"/>
      <c r="EL180" s="227"/>
      <c r="EM180" s="227"/>
      <c r="EN180" s="227"/>
      <c r="EO180" s="227"/>
      <c r="EP180" s="227"/>
      <c r="EQ180" s="227"/>
      <c r="ER180" s="227"/>
      <c r="ES180" s="227"/>
      <c r="ET180" s="227"/>
      <c r="EU180" s="227"/>
      <c r="EV180" s="227"/>
      <c r="EW180" s="227"/>
      <c r="EX180" s="227"/>
      <c r="EY180" s="227"/>
      <c r="EZ180" s="227"/>
      <c r="FA180" s="227"/>
      <c r="FB180" s="227"/>
      <c r="FC180" s="227"/>
      <c r="FD180" s="227"/>
      <c r="FE180" s="227"/>
      <c r="FF180" s="227"/>
      <c r="FG180" s="227"/>
      <c r="FH180" s="227"/>
      <c r="FI180" s="227"/>
      <c r="FJ180" s="227"/>
      <c r="FK180" s="227"/>
      <c r="FL180" s="227"/>
      <c r="FM180" s="227"/>
      <c r="FN180" s="227"/>
      <c r="FO180" s="227"/>
    </row>
    <row r="181" spans="1:171" s="362" customFormat="1">
      <c r="A181" s="360"/>
      <c r="B181" s="271"/>
      <c r="C181" s="360"/>
      <c r="D181" s="360"/>
      <c r="E181" s="360"/>
      <c r="F181" s="360"/>
      <c r="G181" s="360"/>
      <c r="H181" s="360"/>
      <c r="I181" s="360"/>
      <c r="J181" s="360"/>
      <c r="K181" s="360"/>
      <c r="L181" s="360"/>
      <c r="M181" s="360"/>
      <c r="N181" s="360"/>
      <c r="O181" s="360"/>
      <c r="P181" s="360"/>
      <c r="Q181" s="360"/>
      <c r="R181" s="360"/>
      <c r="S181" s="360"/>
      <c r="T181" s="360"/>
      <c r="U181" s="360"/>
      <c r="V181" s="360"/>
      <c r="W181" s="360"/>
      <c r="X181" s="360"/>
      <c r="Y181" s="360"/>
      <c r="Z181" s="360"/>
      <c r="AA181" s="360"/>
      <c r="AB181" s="360"/>
      <c r="AC181" s="360"/>
      <c r="AD181" s="360"/>
      <c r="AE181" s="360"/>
      <c r="AF181" s="360"/>
      <c r="AG181" s="360"/>
      <c r="AH181" s="360"/>
      <c r="AI181" s="360"/>
      <c r="AJ181" s="360"/>
      <c r="AK181" s="361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227"/>
      <c r="AV181" s="227"/>
      <c r="AW181" s="227"/>
      <c r="AX181" s="227"/>
      <c r="AY181" s="227"/>
      <c r="AZ181" s="227"/>
      <c r="BA181" s="227"/>
      <c r="BB181" s="227"/>
      <c r="BC181" s="227"/>
      <c r="BD181" s="227"/>
      <c r="BE181" s="227"/>
      <c r="BF181" s="227"/>
      <c r="BG181" s="227"/>
      <c r="BH181" s="227"/>
      <c r="BI181" s="227"/>
      <c r="BJ181" s="227"/>
      <c r="BK181" s="227"/>
      <c r="BL181" s="227"/>
      <c r="BM181" s="227"/>
      <c r="BN181" s="227"/>
      <c r="BO181" s="227"/>
      <c r="BP181" s="227"/>
      <c r="BQ181" s="227"/>
      <c r="BR181" s="227"/>
      <c r="BS181" s="227"/>
      <c r="BT181" s="227"/>
      <c r="BU181" s="227"/>
      <c r="BV181" s="227"/>
      <c r="BW181" s="227"/>
      <c r="BX181" s="227"/>
      <c r="BY181" s="227"/>
      <c r="BZ181" s="227"/>
      <c r="CA181" s="227"/>
      <c r="CB181" s="227"/>
      <c r="CC181" s="227"/>
      <c r="CD181" s="227"/>
      <c r="CE181" s="227"/>
      <c r="CF181" s="227"/>
      <c r="CG181" s="227"/>
      <c r="CH181" s="227"/>
      <c r="CI181" s="227"/>
      <c r="CJ181" s="227"/>
      <c r="CK181" s="227"/>
      <c r="CL181" s="227"/>
      <c r="CM181" s="227"/>
      <c r="CN181" s="227"/>
      <c r="CO181" s="227"/>
      <c r="CP181" s="227"/>
      <c r="CQ181" s="227"/>
      <c r="CR181" s="227"/>
      <c r="CS181" s="227"/>
      <c r="CT181" s="227"/>
      <c r="CU181" s="227"/>
      <c r="CV181" s="227"/>
      <c r="CW181" s="227"/>
      <c r="CX181" s="227"/>
      <c r="CY181" s="227"/>
      <c r="CZ181" s="227"/>
      <c r="DA181" s="227"/>
      <c r="DB181" s="227"/>
      <c r="DC181" s="227"/>
      <c r="DD181" s="227"/>
      <c r="DE181" s="227"/>
      <c r="DF181" s="227"/>
      <c r="DG181" s="227"/>
      <c r="DH181" s="227"/>
      <c r="DI181" s="227"/>
      <c r="DJ181" s="227"/>
      <c r="DK181" s="227"/>
      <c r="DL181" s="227"/>
      <c r="DM181" s="227"/>
      <c r="DN181" s="227"/>
      <c r="DO181" s="227"/>
      <c r="DP181" s="227"/>
      <c r="DQ181" s="227"/>
      <c r="DR181" s="227"/>
      <c r="DS181" s="227"/>
      <c r="DT181" s="227"/>
      <c r="DU181" s="227"/>
      <c r="DV181" s="227"/>
      <c r="DW181" s="227"/>
      <c r="DX181" s="227"/>
      <c r="DY181" s="227"/>
      <c r="DZ181" s="227"/>
      <c r="EA181" s="227"/>
      <c r="EB181" s="227"/>
      <c r="EC181" s="227"/>
      <c r="ED181" s="227"/>
      <c r="EE181" s="227"/>
      <c r="EF181" s="227"/>
      <c r="EG181" s="227"/>
      <c r="EH181" s="227"/>
      <c r="EI181" s="227"/>
      <c r="EJ181" s="227"/>
      <c r="EK181" s="227"/>
      <c r="EL181" s="227"/>
      <c r="EM181" s="227"/>
      <c r="EN181" s="227"/>
      <c r="EO181" s="227"/>
      <c r="EP181" s="227"/>
      <c r="EQ181" s="227"/>
      <c r="ER181" s="227"/>
      <c r="ES181" s="227"/>
      <c r="ET181" s="227"/>
      <c r="EU181" s="227"/>
      <c r="EV181" s="227"/>
      <c r="EW181" s="227"/>
      <c r="EX181" s="227"/>
      <c r="EY181" s="227"/>
      <c r="EZ181" s="227"/>
      <c r="FA181" s="227"/>
      <c r="FB181" s="227"/>
      <c r="FC181" s="227"/>
      <c r="FD181" s="227"/>
      <c r="FE181" s="227"/>
      <c r="FF181" s="227"/>
      <c r="FG181" s="227"/>
      <c r="FH181" s="227"/>
      <c r="FI181" s="227"/>
      <c r="FJ181" s="227"/>
      <c r="FK181" s="227"/>
      <c r="FL181" s="227"/>
      <c r="FM181" s="227"/>
      <c r="FN181" s="227"/>
      <c r="FO181" s="227"/>
    </row>
    <row r="182" spans="1:171" s="362" customFormat="1">
      <c r="A182" s="360"/>
      <c r="B182" s="271"/>
      <c r="C182" s="360"/>
      <c r="D182" s="360"/>
      <c r="E182" s="360"/>
      <c r="F182" s="360"/>
      <c r="G182" s="360"/>
      <c r="H182" s="360"/>
      <c r="I182" s="360"/>
      <c r="J182" s="360"/>
      <c r="K182" s="360"/>
      <c r="L182" s="360"/>
      <c r="M182" s="360"/>
      <c r="N182" s="360"/>
      <c r="O182" s="360"/>
      <c r="P182" s="360"/>
      <c r="Q182" s="360"/>
      <c r="R182" s="360"/>
      <c r="S182" s="360"/>
      <c r="T182" s="360"/>
      <c r="U182" s="360"/>
      <c r="V182" s="360"/>
      <c r="W182" s="360"/>
      <c r="X182" s="360"/>
      <c r="Y182" s="360"/>
      <c r="Z182" s="360"/>
      <c r="AA182" s="360"/>
      <c r="AB182" s="360"/>
      <c r="AC182" s="360"/>
      <c r="AD182" s="360"/>
      <c r="AE182" s="360"/>
      <c r="AF182" s="360"/>
      <c r="AG182" s="360"/>
      <c r="AH182" s="360"/>
      <c r="AI182" s="360"/>
      <c r="AJ182" s="360"/>
      <c r="AK182" s="361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7"/>
      <c r="AW182" s="227"/>
      <c r="AX182" s="227"/>
      <c r="AY182" s="227"/>
      <c r="AZ182" s="227"/>
      <c r="BA182" s="227"/>
      <c r="BB182" s="227"/>
      <c r="BC182" s="227"/>
      <c r="BD182" s="227"/>
      <c r="BE182" s="227"/>
      <c r="BF182" s="227"/>
      <c r="BG182" s="227"/>
      <c r="BH182" s="227"/>
      <c r="BI182" s="227"/>
      <c r="BJ182" s="227"/>
      <c r="BK182" s="227"/>
      <c r="BL182" s="227"/>
      <c r="BM182" s="227"/>
      <c r="BN182" s="227"/>
      <c r="BO182" s="227"/>
      <c r="BP182" s="227"/>
      <c r="BQ182" s="227"/>
      <c r="BR182" s="227"/>
      <c r="BS182" s="227"/>
      <c r="BT182" s="227"/>
      <c r="BU182" s="227"/>
      <c r="BV182" s="227"/>
      <c r="BW182" s="227"/>
      <c r="BX182" s="227"/>
      <c r="BY182" s="227"/>
      <c r="BZ182" s="227"/>
      <c r="CA182" s="227"/>
      <c r="CB182" s="227"/>
      <c r="CC182" s="227"/>
      <c r="CD182" s="227"/>
      <c r="CE182" s="227"/>
      <c r="CF182" s="227"/>
      <c r="CG182" s="227"/>
      <c r="CH182" s="227"/>
      <c r="CI182" s="227"/>
      <c r="CJ182" s="227"/>
      <c r="CK182" s="227"/>
      <c r="CL182" s="227"/>
      <c r="CM182" s="227"/>
      <c r="CN182" s="227"/>
      <c r="CO182" s="227"/>
      <c r="CP182" s="227"/>
      <c r="CQ182" s="227"/>
      <c r="CR182" s="227"/>
      <c r="CS182" s="227"/>
      <c r="CT182" s="227"/>
      <c r="CU182" s="227"/>
      <c r="CV182" s="227"/>
      <c r="CW182" s="227"/>
      <c r="CX182" s="227"/>
      <c r="CY182" s="227"/>
      <c r="CZ182" s="227"/>
      <c r="DA182" s="227"/>
      <c r="DB182" s="227"/>
      <c r="DC182" s="227"/>
      <c r="DD182" s="227"/>
      <c r="DE182" s="227"/>
      <c r="DF182" s="227"/>
      <c r="DG182" s="227"/>
      <c r="DH182" s="227"/>
      <c r="DI182" s="227"/>
      <c r="DJ182" s="227"/>
      <c r="DK182" s="227"/>
      <c r="DL182" s="227"/>
      <c r="DM182" s="227"/>
      <c r="DN182" s="227"/>
      <c r="DO182" s="227"/>
      <c r="DP182" s="227"/>
      <c r="DQ182" s="227"/>
      <c r="DR182" s="227"/>
      <c r="DS182" s="227"/>
      <c r="DT182" s="227"/>
      <c r="DU182" s="227"/>
      <c r="DV182" s="227"/>
      <c r="DW182" s="227"/>
      <c r="DX182" s="227"/>
      <c r="DY182" s="227"/>
      <c r="DZ182" s="227"/>
      <c r="EA182" s="227"/>
      <c r="EB182" s="227"/>
      <c r="EC182" s="227"/>
      <c r="ED182" s="227"/>
      <c r="EE182" s="227"/>
      <c r="EF182" s="227"/>
      <c r="EG182" s="227"/>
      <c r="EH182" s="227"/>
      <c r="EI182" s="227"/>
      <c r="EJ182" s="227"/>
      <c r="EK182" s="227"/>
      <c r="EL182" s="227"/>
      <c r="EM182" s="227"/>
      <c r="EN182" s="227"/>
      <c r="EO182" s="227"/>
      <c r="EP182" s="227"/>
      <c r="EQ182" s="227"/>
      <c r="ER182" s="227"/>
      <c r="ES182" s="227"/>
      <c r="ET182" s="227"/>
      <c r="EU182" s="227"/>
      <c r="EV182" s="227"/>
      <c r="EW182" s="227"/>
      <c r="EX182" s="227"/>
      <c r="EY182" s="227"/>
      <c r="EZ182" s="227"/>
      <c r="FA182" s="227"/>
      <c r="FB182" s="227"/>
      <c r="FC182" s="227"/>
      <c r="FD182" s="227"/>
      <c r="FE182" s="227"/>
      <c r="FF182" s="227"/>
      <c r="FG182" s="227"/>
      <c r="FH182" s="227"/>
      <c r="FI182" s="227"/>
      <c r="FJ182" s="227"/>
      <c r="FK182" s="227"/>
      <c r="FL182" s="227"/>
      <c r="FM182" s="227"/>
      <c r="FN182" s="227"/>
      <c r="FO182" s="227"/>
    </row>
    <row r="183" spans="1:171" s="362" customFormat="1">
      <c r="A183" s="360"/>
      <c r="B183" s="271"/>
      <c r="C183" s="360"/>
      <c r="D183" s="360"/>
      <c r="E183" s="360"/>
      <c r="F183" s="360"/>
      <c r="G183" s="360"/>
      <c r="H183" s="360"/>
      <c r="I183" s="360"/>
      <c r="J183" s="360"/>
      <c r="K183" s="360"/>
      <c r="L183" s="360"/>
      <c r="M183" s="360"/>
      <c r="N183" s="360"/>
      <c r="O183" s="360"/>
      <c r="P183" s="360"/>
      <c r="Q183" s="360"/>
      <c r="R183" s="360"/>
      <c r="S183" s="360"/>
      <c r="T183" s="360"/>
      <c r="U183" s="360"/>
      <c r="V183" s="360"/>
      <c r="W183" s="360"/>
      <c r="X183" s="360"/>
      <c r="Y183" s="360"/>
      <c r="Z183" s="360"/>
      <c r="AA183" s="360"/>
      <c r="AB183" s="360"/>
      <c r="AC183" s="360"/>
      <c r="AD183" s="360"/>
      <c r="AE183" s="360"/>
      <c r="AF183" s="360"/>
      <c r="AG183" s="360"/>
      <c r="AH183" s="360"/>
      <c r="AI183" s="360"/>
      <c r="AJ183" s="360"/>
      <c r="AK183" s="361"/>
      <c r="AL183" s="227"/>
      <c r="AM183" s="227"/>
      <c r="AN183" s="227"/>
      <c r="AO183" s="227"/>
      <c r="AP183" s="227"/>
      <c r="AQ183" s="227"/>
      <c r="AR183" s="227"/>
      <c r="AS183" s="227"/>
      <c r="AT183" s="227"/>
      <c r="AU183" s="227"/>
      <c r="AV183" s="227"/>
      <c r="AW183" s="227"/>
      <c r="AX183" s="227"/>
      <c r="AY183" s="227"/>
      <c r="AZ183" s="227"/>
      <c r="BA183" s="227"/>
      <c r="BB183" s="227"/>
      <c r="BC183" s="227"/>
      <c r="BD183" s="227"/>
      <c r="BE183" s="227"/>
      <c r="BF183" s="227"/>
      <c r="BG183" s="227"/>
      <c r="BH183" s="227"/>
      <c r="BI183" s="227"/>
      <c r="BJ183" s="227"/>
      <c r="BK183" s="227"/>
      <c r="BL183" s="227"/>
      <c r="BM183" s="227"/>
      <c r="BN183" s="227"/>
      <c r="BO183" s="227"/>
      <c r="BP183" s="227"/>
      <c r="BQ183" s="227"/>
      <c r="BR183" s="227"/>
      <c r="BS183" s="227"/>
      <c r="BT183" s="227"/>
      <c r="BU183" s="227"/>
      <c r="BV183" s="227"/>
      <c r="BW183" s="227"/>
      <c r="BX183" s="227"/>
      <c r="BY183" s="227"/>
      <c r="BZ183" s="227"/>
      <c r="CA183" s="227"/>
      <c r="CB183" s="227"/>
      <c r="CC183" s="227"/>
      <c r="CD183" s="227"/>
      <c r="CE183" s="227"/>
      <c r="CF183" s="227"/>
      <c r="CG183" s="227"/>
      <c r="CH183" s="227"/>
      <c r="CI183" s="227"/>
      <c r="CJ183" s="227"/>
      <c r="CK183" s="227"/>
      <c r="CL183" s="227"/>
      <c r="CM183" s="227"/>
      <c r="CN183" s="227"/>
      <c r="CO183" s="227"/>
      <c r="CP183" s="227"/>
      <c r="CQ183" s="227"/>
      <c r="CR183" s="227"/>
      <c r="CS183" s="227"/>
      <c r="CT183" s="227"/>
      <c r="CU183" s="227"/>
      <c r="CV183" s="227"/>
      <c r="CW183" s="227"/>
      <c r="CX183" s="227"/>
      <c r="CY183" s="227"/>
      <c r="CZ183" s="227"/>
      <c r="DA183" s="227"/>
      <c r="DB183" s="227"/>
      <c r="DC183" s="227"/>
      <c r="DD183" s="227"/>
      <c r="DE183" s="227"/>
      <c r="DF183" s="227"/>
      <c r="DG183" s="227"/>
      <c r="DH183" s="227"/>
      <c r="DI183" s="227"/>
      <c r="DJ183" s="227"/>
      <c r="DK183" s="227"/>
      <c r="DL183" s="227"/>
      <c r="DM183" s="227"/>
      <c r="DN183" s="227"/>
      <c r="DO183" s="227"/>
      <c r="DP183" s="227"/>
      <c r="DQ183" s="227"/>
      <c r="DR183" s="227"/>
      <c r="DS183" s="227"/>
      <c r="DT183" s="227"/>
      <c r="DU183" s="227"/>
      <c r="DV183" s="227"/>
      <c r="DW183" s="227"/>
      <c r="DX183" s="227"/>
      <c r="DY183" s="227"/>
      <c r="DZ183" s="227"/>
      <c r="EA183" s="227"/>
      <c r="EB183" s="227"/>
      <c r="EC183" s="227"/>
      <c r="ED183" s="227"/>
      <c r="EE183" s="227"/>
      <c r="EF183" s="227"/>
      <c r="EG183" s="227"/>
      <c r="EH183" s="227"/>
      <c r="EI183" s="227"/>
      <c r="EJ183" s="227"/>
      <c r="EK183" s="227"/>
      <c r="EL183" s="227"/>
      <c r="EM183" s="227"/>
      <c r="EN183" s="227"/>
      <c r="EO183" s="227"/>
      <c r="EP183" s="227"/>
      <c r="EQ183" s="227"/>
      <c r="ER183" s="227"/>
      <c r="ES183" s="227"/>
      <c r="ET183" s="227"/>
      <c r="EU183" s="227"/>
      <c r="EV183" s="227"/>
      <c r="EW183" s="227"/>
      <c r="EX183" s="227"/>
      <c r="EY183" s="227"/>
      <c r="EZ183" s="227"/>
      <c r="FA183" s="227"/>
      <c r="FB183" s="227"/>
      <c r="FC183" s="227"/>
      <c r="FD183" s="227"/>
      <c r="FE183" s="227"/>
      <c r="FF183" s="227"/>
      <c r="FG183" s="227"/>
      <c r="FH183" s="227"/>
      <c r="FI183" s="227"/>
      <c r="FJ183" s="227"/>
      <c r="FK183" s="227"/>
      <c r="FL183" s="227"/>
      <c r="FM183" s="227"/>
      <c r="FN183" s="227"/>
      <c r="FO183" s="227"/>
    </row>
    <row r="184" spans="1:171" s="362" customFormat="1">
      <c r="A184" s="360"/>
      <c r="B184" s="271"/>
      <c r="C184" s="360"/>
      <c r="D184" s="360"/>
      <c r="E184" s="360"/>
      <c r="F184" s="360"/>
      <c r="G184" s="360"/>
      <c r="H184" s="360"/>
      <c r="I184" s="360"/>
      <c r="J184" s="360"/>
      <c r="K184" s="360"/>
      <c r="L184" s="360"/>
      <c r="M184" s="360"/>
      <c r="N184" s="360"/>
      <c r="O184" s="360"/>
      <c r="P184" s="360"/>
      <c r="Q184" s="360"/>
      <c r="R184" s="360"/>
      <c r="S184" s="360"/>
      <c r="T184" s="360"/>
      <c r="U184" s="360"/>
      <c r="V184" s="360"/>
      <c r="W184" s="360"/>
      <c r="X184" s="360"/>
      <c r="Y184" s="360"/>
      <c r="Z184" s="360"/>
      <c r="AA184" s="360"/>
      <c r="AB184" s="360"/>
      <c r="AC184" s="360"/>
      <c r="AD184" s="360"/>
      <c r="AE184" s="360"/>
      <c r="AF184" s="360"/>
      <c r="AG184" s="360"/>
      <c r="AH184" s="360"/>
      <c r="AI184" s="360"/>
      <c r="AJ184" s="360"/>
      <c r="AK184" s="361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227"/>
      <c r="AX184" s="227"/>
      <c r="AY184" s="227"/>
      <c r="AZ184" s="227"/>
      <c r="BA184" s="227"/>
      <c r="BB184" s="227"/>
      <c r="BC184" s="227"/>
      <c r="BD184" s="227"/>
      <c r="BE184" s="227"/>
      <c r="BF184" s="227"/>
      <c r="BG184" s="227"/>
      <c r="BH184" s="227"/>
      <c r="BI184" s="227"/>
      <c r="BJ184" s="227"/>
      <c r="BK184" s="227"/>
      <c r="BL184" s="227"/>
      <c r="BM184" s="227"/>
      <c r="BN184" s="227"/>
      <c r="BO184" s="227"/>
      <c r="BP184" s="227"/>
      <c r="BQ184" s="227"/>
      <c r="BR184" s="227"/>
      <c r="BS184" s="227"/>
      <c r="BT184" s="227"/>
      <c r="BU184" s="227"/>
      <c r="BV184" s="227"/>
      <c r="BW184" s="227"/>
      <c r="BX184" s="227"/>
      <c r="BY184" s="227"/>
      <c r="BZ184" s="227"/>
      <c r="CA184" s="227"/>
      <c r="CB184" s="227"/>
      <c r="CC184" s="227"/>
      <c r="CD184" s="227"/>
      <c r="CE184" s="227"/>
      <c r="CF184" s="227"/>
      <c r="CG184" s="227"/>
      <c r="CH184" s="227"/>
      <c r="CI184" s="227"/>
      <c r="CJ184" s="227"/>
      <c r="CK184" s="227"/>
      <c r="CL184" s="227"/>
      <c r="CM184" s="227"/>
      <c r="CN184" s="227"/>
      <c r="CO184" s="227"/>
      <c r="CP184" s="227"/>
      <c r="CQ184" s="227"/>
      <c r="CR184" s="227"/>
      <c r="CS184" s="227"/>
      <c r="CT184" s="227"/>
      <c r="CU184" s="227"/>
      <c r="CV184" s="227"/>
      <c r="CW184" s="227"/>
      <c r="CX184" s="227"/>
      <c r="CY184" s="227"/>
      <c r="CZ184" s="227"/>
      <c r="DA184" s="227"/>
      <c r="DB184" s="227"/>
      <c r="DC184" s="227"/>
      <c r="DD184" s="227"/>
      <c r="DE184" s="227"/>
      <c r="DF184" s="227"/>
      <c r="DG184" s="227"/>
      <c r="DH184" s="227"/>
      <c r="DI184" s="227"/>
      <c r="DJ184" s="227"/>
      <c r="DK184" s="227"/>
      <c r="DL184" s="227"/>
      <c r="DM184" s="227"/>
      <c r="DN184" s="227"/>
      <c r="DO184" s="227"/>
      <c r="DP184" s="227"/>
      <c r="DQ184" s="227"/>
      <c r="DR184" s="227"/>
      <c r="DS184" s="227"/>
      <c r="DT184" s="227"/>
      <c r="DU184" s="227"/>
      <c r="DV184" s="227"/>
      <c r="DW184" s="227"/>
      <c r="DX184" s="227"/>
      <c r="DY184" s="227"/>
      <c r="DZ184" s="227"/>
      <c r="EA184" s="227"/>
      <c r="EB184" s="227"/>
      <c r="EC184" s="227"/>
      <c r="ED184" s="227"/>
      <c r="EE184" s="227"/>
      <c r="EF184" s="227"/>
      <c r="EG184" s="227"/>
      <c r="EH184" s="227"/>
      <c r="EI184" s="227"/>
      <c r="EJ184" s="227"/>
      <c r="EK184" s="227"/>
      <c r="EL184" s="227"/>
      <c r="EM184" s="227"/>
      <c r="EN184" s="227"/>
      <c r="EO184" s="227"/>
      <c r="EP184" s="227"/>
      <c r="EQ184" s="227"/>
      <c r="ER184" s="227"/>
      <c r="ES184" s="227"/>
      <c r="ET184" s="227"/>
      <c r="EU184" s="227"/>
      <c r="EV184" s="227"/>
      <c r="EW184" s="227"/>
      <c r="EX184" s="227"/>
      <c r="EY184" s="227"/>
      <c r="EZ184" s="227"/>
      <c r="FA184" s="227"/>
      <c r="FB184" s="227"/>
      <c r="FC184" s="227"/>
      <c r="FD184" s="227"/>
      <c r="FE184" s="227"/>
      <c r="FF184" s="227"/>
      <c r="FG184" s="227"/>
      <c r="FH184" s="227"/>
      <c r="FI184" s="227"/>
      <c r="FJ184" s="227"/>
      <c r="FK184" s="227"/>
      <c r="FL184" s="227"/>
      <c r="FM184" s="227"/>
      <c r="FN184" s="227"/>
      <c r="FO184" s="227"/>
    </row>
    <row r="185" spans="1:171" s="362" customFormat="1">
      <c r="A185" s="360"/>
      <c r="B185" s="271"/>
      <c r="C185" s="360"/>
      <c r="D185" s="360"/>
      <c r="E185" s="360"/>
      <c r="F185" s="360"/>
      <c r="G185" s="360"/>
      <c r="H185" s="360"/>
      <c r="I185" s="360"/>
      <c r="J185" s="360"/>
      <c r="K185" s="360"/>
      <c r="L185" s="360"/>
      <c r="M185" s="360"/>
      <c r="N185" s="360"/>
      <c r="O185" s="360"/>
      <c r="P185" s="360"/>
      <c r="Q185" s="360"/>
      <c r="R185" s="360"/>
      <c r="S185" s="360"/>
      <c r="T185" s="360"/>
      <c r="U185" s="360"/>
      <c r="V185" s="360"/>
      <c r="W185" s="360"/>
      <c r="X185" s="360"/>
      <c r="Y185" s="360"/>
      <c r="Z185" s="360"/>
      <c r="AA185" s="360"/>
      <c r="AB185" s="360"/>
      <c r="AC185" s="360"/>
      <c r="AD185" s="360"/>
      <c r="AE185" s="360"/>
      <c r="AF185" s="360"/>
      <c r="AG185" s="360"/>
      <c r="AH185" s="360"/>
      <c r="AI185" s="360"/>
      <c r="AJ185" s="360"/>
      <c r="AK185" s="361"/>
      <c r="AL185" s="227"/>
      <c r="AM185" s="227"/>
      <c r="AN185" s="227"/>
      <c r="AO185" s="227"/>
      <c r="AP185" s="227"/>
      <c r="AQ185" s="227"/>
      <c r="AR185" s="227"/>
      <c r="AS185" s="227"/>
      <c r="AT185" s="227"/>
      <c r="AU185" s="227"/>
      <c r="AV185" s="227"/>
      <c r="AW185" s="227"/>
      <c r="AX185" s="227"/>
      <c r="AY185" s="227"/>
      <c r="AZ185" s="227"/>
      <c r="BA185" s="227"/>
      <c r="BB185" s="227"/>
      <c r="BC185" s="227"/>
      <c r="BD185" s="227"/>
      <c r="BE185" s="227"/>
      <c r="BF185" s="227"/>
      <c r="BG185" s="227"/>
      <c r="BH185" s="227"/>
      <c r="BI185" s="227"/>
      <c r="BJ185" s="227"/>
      <c r="BK185" s="227"/>
      <c r="BL185" s="227"/>
      <c r="BM185" s="227"/>
      <c r="BN185" s="227"/>
      <c r="BO185" s="227"/>
      <c r="BP185" s="227"/>
      <c r="BQ185" s="227"/>
      <c r="BR185" s="227"/>
      <c r="BS185" s="227"/>
      <c r="BT185" s="227"/>
      <c r="BU185" s="227"/>
      <c r="BV185" s="227"/>
      <c r="BW185" s="227"/>
      <c r="BX185" s="227"/>
      <c r="BY185" s="227"/>
      <c r="BZ185" s="227"/>
      <c r="CA185" s="227"/>
      <c r="CB185" s="227"/>
      <c r="CC185" s="227"/>
      <c r="CD185" s="227"/>
      <c r="CE185" s="227"/>
      <c r="CF185" s="227"/>
      <c r="CG185" s="227"/>
      <c r="CH185" s="227"/>
      <c r="CI185" s="227"/>
      <c r="CJ185" s="227"/>
      <c r="CK185" s="227"/>
      <c r="CL185" s="227"/>
      <c r="CM185" s="227"/>
      <c r="CN185" s="227"/>
      <c r="CO185" s="227"/>
      <c r="CP185" s="227"/>
      <c r="CQ185" s="227"/>
      <c r="CR185" s="227"/>
      <c r="CS185" s="227"/>
      <c r="CT185" s="227"/>
      <c r="CU185" s="227"/>
      <c r="CV185" s="227"/>
      <c r="CW185" s="227"/>
      <c r="CX185" s="227"/>
      <c r="CY185" s="227"/>
      <c r="CZ185" s="227"/>
      <c r="DA185" s="227"/>
      <c r="DB185" s="227"/>
      <c r="DC185" s="227"/>
      <c r="DD185" s="227"/>
      <c r="DE185" s="227"/>
      <c r="DF185" s="227"/>
      <c r="DG185" s="227"/>
      <c r="DH185" s="227"/>
      <c r="DI185" s="227"/>
      <c r="DJ185" s="227"/>
      <c r="DK185" s="227"/>
      <c r="DL185" s="227"/>
      <c r="DM185" s="227"/>
      <c r="DN185" s="227"/>
      <c r="DO185" s="227"/>
      <c r="DP185" s="227"/>
      <c r="DQ185" s="227"/>
      <c r="DR185" s="227"/>
      <c r="DS185" s="227"/>
      <c r="DT185" s="227"/>
      <c r="DU185" s="227"/>
      <c r="DV185" s="227"/>
      <c r="DW185" s="227"/>
      <c r="DX185" s="227"/>
      <c r="DY185" s="227"/>
      <c r="DZ185" s="227"/>
      <c r="EA185" s="227"/>
      <c r="EB185" s="227"/>
      <c r="EC185" s="227"/>
      <c r="ED185" s="227"/>
      <c r="EE185" s="227"/>
      <c r="EF185" s="227"/>
      <c r="EG185" s="227"/>
      <c r="EH185" s="227"/>
      <c r="EI185" s="227"/>
      <c r="EJ185" s="227"/>
      <c r="EK185" s="227"/>
      <c r="EL185" s="227"/>
      <c r="EM185" s="227"/>
      <c r="EN185" s="227"/>
      <c r="EO185" s="227"/>
      <c r="EP185" s="227"/>
      <c r="EQ185" s="227"/>
      <c r="ER185" s="227"/>
      <c r="ES185" s="227"/>
      <c r="ET185" s="227"/>
      <c r="EU185" s="227"/>
      <c r="EV185" s="227"/>
      <c r="EW185" s="227"/>
      <c r="EX185" s="227"/>
      <c r="EY185" s="227"/>
      <c r="EZ185" s="227"/>
      <c r="FA185" s="227"/>
      <c r="FB185" s="227"/>
      <c r="FC185" s="227"/>
      <c r="FD185" s="227"/>
      <c r="FE185" s="227"/>
      <c r="FF185" s="227"/>
      <c r="FG185" s="227"/>
      <c r="FH185" s="227"/>
      <c r="FI185" s="227"/>
      <c r="FJ185" s="227"/>
      <c r="FK185" s="227"/>
      <c r="FL185" s="227"/>
      <c r="FM185" s="227"/>
      <c r="FN185" s="227"/>
      <c r="FO185" s="227"/>
    </row>
    <row r="186" spans="1:171" s="362" customFormat="1">
      <c r="A186" s="360"/>
      <c r="B186" s="271"/>
      <c r="C186" s="360"/>
      <c r="D186" s="360"/>
      <c r="E186" s="360"/>
      <c r="F186" s="360"/>
      <c r="G186" s="360"/>
      <c r="H186" s="360"/>
      <c r="I186" s="360"/>
      <c r="J186" s="360"/>
      <c r="K186" s="360"/>
      <c r="L186" s="360"/>
      <c r="M186" s="360"/>
      <c r="N186" s="360"/>
      <c r="O186" s="360"/>
      <c r="P186" s="360"/>
      <c r="Q186" s="360"/>
      <c r="R186" s="360"/>
      <c r="S186" s="360"/>
      <c r="T186" s="360"/>
      <c r="U186" s="360"/>
      <c r="V186" s="360"/>
      <c r="W186" s="360"/>
      <c r="X186" s="360"/>
      <c r="Y186" s="360"/>
      <c r="Z186" s="360"/>
      <c r="AA186" s="360"/>
      <c r="AB186" s="360"/>
      <c r="AC186" s="360"/>
      <c r="AD186" s="360"/>
      <c r="AE186" s="360"/>
      <c r="AF186" s="360"/>
      <c r="AG186" s="360"/>
      <c r="AH186" s="360"/>
      <c r="AI186" s="360"/>
      <c r="AJ186" s="360"/>
      <c r="AK186" s="361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  <c r="AY186" s="227"/>
      <c r="AZ186" s="227"/>
      <c r="BA186" s="227"/>
      <c r="BB186" s="227"/>
      <c r="BC186" s="227"/>
      <c r="BD186" s="227"/>
      <c r="BE186" s="227"/>
      <c r="BF186" s="227"/>
      <c r="BG186" s="227"/>
      <c r="BH186" s="227"/>
      <c r="BI186" s="227"/>
      <c r="BJ186" s="227"/>
      <c r="BK186" s="227"/>
      <c r="BL186" s="227"/>
      <c r="BM186" s="227"/>
      <c r="BN186" s="227"/>
      <c r="BO186" s="227"/>
      <c r="BP186" s="227"/>
      <c r="BQ186" s="227"/>
      <c r="BR186" s="227"/>
      <c r="BS186" s="227"/>
      <c r="BT186" s="227"/>
      <c r="BU186" s="227"/>
      <c r="BV186" s="227"/>
      <c r="BW186" s="227"/>
      <c r="BX186" s="227"/>
      <c r="BY186" s="227"/>
      <c r="BZ186" s="227"/>
      <c r="CA186" s="227"/>
      <c r="CB186" s="227"/>
      <c r="CC186" s="227"/>
      <c r="CD186" s="227"/>
      <c r="CE186" s="227"/>
      <c r="CF186" s="227"/>
      <c r="CG186" s="227"/>
      <c r="CH186" s="227"/>
      <c r="CI186" s="227"/>
      <c r="CJ186" s="227"/>
      <c r="CK186" s="227"/>
      <c r="CL186" s="227"/>
      <c r="CM186" s="227"/>
      <c r="CN186" s="227"/>
      <c r="CO186" s="227"/>
      <c r="CP186" s="227"/>
      <c r="CQ186" s="227"/>
      <c r="CR186" s="227"/>
      <c r="CS186" s="227"/>
      <c r="CT186" s="227"/>
      <c r="CU186" s="227"/>
      <c r="CV186" s="227"/>
      <c r="CW186" s="227"/>
      <c r="CX186" s="227"/>
      <c r="CY186" s="227"/>
      <c r="CZ186" s="227"/>
      <c r="DA186" s="227"/>
      <c r="DB186" s="227"/>
      <c r="DC186" s="227"/>
      <c r="DD186" s="227"/>
      <c r="DE186" s="227"/>
      <c r="DF186" s="227"/>
      <c r="DG186" s="227"/>
      <c r="DH186" s="227"/>
      <c r="DI186" s="227"/>
      <c r="DJ186" s="227"/>
      <c r="DK186" s="227"/>
      <c r="DL186" s="227"/>
      <c r="DM186" s="227"/>
      <c r="DN186" s="227"/>
      <c r="DO186" s="227"/>
      <c r="DP186" s="227"/>
      <c r="DQ186" s="227"/>
      <c r="DR186" s="227"/>
      <c r="DS186" s="227"/>
      <c r="DT186" s="227"/>
      <c r="DU186" s="227"/>
      <c r="DV186" s="227"/>
      <c r="DW186" s="227"/>
      <c r="DX186" s="227"/>
      <c r="DY186" s="227"/>
      <c r="DZ186" s="227"/>
      <c r="EA186" s="227"/>
      <c r="EB186" s="227"/>
      <c r="EC186" s="227"/>
      <c r="ED186" s="227"/>
      <c r="EE186" s="227"/>
      <c r="EF186" s="227"/>
      <c r="EG186" s="227"/>
      <c r="EH186" s="227"/>
      <c r="EI186" s="227"/>
      <c r="EJ186" s="227"/>
      <c r="EK186" s="227"/>
      <c r="EL186" s="227"/>
      <c r="EM186" s="227"/>
      <c r="EN186" s="227"/>
      <c r="EO186" s="227"/>
      <c r="EP186" s="227"/>
      <c r="EQ186" s="227"/>
      <c r="ER186" s="227"/>
      <c r="ES186" s="227"/>
      <c r="ET186" s="227"/>
      <c r="EU186" s="227"/>
      <c r="EV186" s="227"/>
      <c r="EW186" s="227"/>
      <c r="EX186" s="227"/>
      <c r="EY186" s="227"/>
      <c r="EZ186" s="227"/>
      <c r="FA186" s="227"/>
      <c r="FB186" s="227"/>
      <c r="FC186" s="227"/>
      <c r="FD186" s="227"/>
      <c r="FE186" s="227"/>
      <c r="FF186" s="227"/>
      <c r="FG186" s="227"/>
      <c r="FH186" s="227"/>
      <c r="FI186" s="227"/>
      <c r="FJ186" s="227"/>
      <c r="FK186" s="227"/>
      <c r="FL186" s="227"/>
      <c r="FM186" s="227"/>
      <c r="FN186" s="227"/>
      <c r="FO186" s="227"/>
    </row>
    <row r="187" spans="1:171" s="362" customFormat="1">
      <c r="A187" s="360"/>
      <c r="B187" s="271"/>
      <c r="C187" s="360"/>
      <c r="D187" s="360"/>
      <c r="E187" s="360"/>
      <c r="F187" s="360"/>
      <c r="G187" s="360"/>
      <c r="H187" s="360"/>
      <c r="I187" s="360"/>
      <c r="J187" s="360"/>
      <c r="K187" s="360"/>
      <c r="L187" s="360"/>
      <c r="M187" s="360"/>
      <c r="N187" s="360"/>
      <c r="O187" s="360"/>
      <c r="P187" s="360"/>
      <c r="Q187" s="360"/>
      <c r="R187" s="360"/>
      <c r="S187" s="360"/>
      <c r="T187" s="360"/>
      <c r="U187" s="360"/>
      <c r="V187" s="360"/>
      <c r="W187" s="360"/>
      <c r="X187" s="360"/>
      <c r="Y187" s="360"/>
      <c r="Z187" s="360"/>
      <c r="AA187" s="360"/>
      <c r="AB187" s="360"/>
      <c r="AC187" s="360"/>
      <c r="AD187" s="360"/>
      <c r="AE187" s="360"/>
      <c r="AF187" s="360"/>
      <c r="AG187" s="360"/>
      <c r="AH187" s="360"/>
      <c r="AI187" s="360"/>
      <c r="AJ187" s="360"/>
      <c r="AK187" s="361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  <c r="AY187" s="227"/>
      <c r="AZ187" s="227"/>
      <c r="BA187" s="227"/>
      <c r="BB187" s="227"/>
      <c r="BC187" s="227"/>
      <c r="BD187" s="227"/>
      <c r="BE187" s="227"/>
      <c r="BF187" s="227"/>
      <c r="BG187" s="227"/>
      <c r="BH187" s="227"/>
      <c r="BI187" s="227"/>
      <c r="BJ187" s="227"/>
      <c r="BK187" s="227"/>
      <c r="BL187" s="227"/>
      <c r="BM187" s="227"/>
      <c r="BN187" s="227"/>
      <c r="BO187" s="227"/>
      <c r="BP187" s="227"/>
      <c r="BQ187" s="227"/>
      <c r="BR187" s="227"/>
      <c r="BS187" s="227"/>
      <c r="BT187" s="227"/>
      <c r="BU187" s="227"/>
      <c r="BV187" s="227"/>
      <c r="BW187" s="227"/>
      <c r="BX187" s="227"/>
      <c r="BY187" s="227"/>
      <c r="BZ187" s="227"/>
      <c r="CA187" s="227"/>
      <c r="CB187" s="227"/>
      <c r="CC187" s="227"/>
      <c r="CD187" s="227"/>
      <c r="CE187" s="227"/>
      <c r="CF187" s="227"/>
      <c r="CG187" s="227"/>
      <c r="CH187" s="227"/>
      <c r="CI187" s="227"/>
      <c r="CJ187" s="227"/>
      <c r="CK187" s="227"/>
      <c r="CL187" s="227"/>
      <c r="CM187" s="227"/>
      <c r="CN187" s="227"/>
      <c r="CO187" s="227"/>
      <c r="CP187" s="227"/>
      <c r="CQ187" s="227"/>
      <c r="CR187" s="227"/>
      <c r="CS187" s="227"/>
      <c r="CT187" s="227"/>
      <c r="CU187" s="227"/>
      <c r="CV187" s="227"/>
      <c r="CW187" s="227"/>
      <c r="CX187" s="227"/>
      <c r="CY187" s="227"/>
      <c r="CZ187" s="227"/>
      <c r="DA187" s="227"/>
      <c r="DB187" s="227"/>
      <c r="DC187" s="227"/>
      <c r="DD187" s="227"/>
      <c r="DE187" s="227"/>
      <c r="DF187" s="227"/>
      <c r="DG187" s="227"/>
      <c r="DH187" s="227"/>
      <c r="DI187" s="227"/>
      <c r="DJ187" s="227"/>
      <c r="DK187" s="227"/>
      <c r="DL187" s="227"/>
      <c r="DM187" s="227"/>
      <c r="DN187" s="227"/>
      <c r="DO187" s="227"/>
      <c r="DP187" s="227"/>
      <c r="DQ187" s="227"/>
      <c r="DR187" s="227"/>
      <c r="DS187" s="227"/>
      <c r="DT187" s="227"/>
      <c r="DU187" s="227"/>
      <c r="DV187" s="227"/>
      <c r="DW187" s="227"/>
      <c r="DX187" s="227"/>
      <c r="DY187" s="227"/>
      <c r="DZ187" s="227"/>
      <c r="EA187" s="227"/>
      <c r="EB187" s="227"/>
      <c r="EC187" s="227"/>
      <c r="ED187" s="227"/>
      <c r="EE187" s="227"/>
      <c r="EF187" s="227"/>
      <c r="EG187" s="227"/>
      <c r="EH187" s="227"/>
      <c r="EI187" s="227"/>
      <c r="EJ187" s="227"/>
      <c r="EK187" s="227"/>
      <c r="EL187" s="227"/>
      <c r="EM187" s="227"/>
      <c r="EN187" s="227"/>
      <c r="EO187" s="227"/>
      <c r="EP187" s="227"/>
      <c r="EQ187" s="227"/>
      <c r="ER187" s="227"/>
      <c r="ES187" s="227"/>
      <c r="ET187" s="227"/>
      <c r="EU187" s="227"/>
      <c r="EV187" s="227"/>
      <c r="EW187" s="227"/>
      <c r="EX187" s="227"/>
      <c r="EY187" s="227"/>
      <c r="EZ187" s="227"/>
      <c r="FA187" s="227"/>
      <c r="FB187" s="227"/>
      <c r="FC187" s="227"/>
      <c r="FD187" s="227"/>
      <c r="FE187" s="227"/>
      <c r="FF187" s="227"/>
      <c r="FG187" s="227"/>
      <c r="FH187" s="227"/>
      <c r="FI187" s="227"/>
      <c r="FJ187" s="227"/>
      <c r="FK187" s="227"/>
      <c r="FL187" s="227"/>
      <c r="FM187" s="227"/>
      <c r="FN187" s="227"/>
      <c r="FO187" s="227"/>
    </row>
    <row r="188" spans="1:171" s="362" customFormat="1">
      <c r="A188" s="360"/>
      <c r="B188" s="271"/>
      <c r="C188" s="360"/>
      <c r="D188" s="360"/>
      <c r="E188" s="360"/>
      <c r="F188" s="360"/>
      <c r="G188" s="360"/>
      <c r="H188" s="360"/>
      <c r="I188" s="360"/>
      <c r="J188" s="360"/>
      <c r="K188" s="360"/>
      <c r="L188" s="360"/>
      <c r="M188" s="360"/>
      <c r="N188" s="360"/>
      <c r="O188" s="360"/>
      <c r="P188" s="360"/>
      <c r="Q188" s="360"/>
      <c r="R188" s="360"/>
      <c r="S188" s="360"/>
      <c r="T188" s="360"/>
      <c r="U188" s="360"/>
      <c r="V188" s="360"/>
      <c r="W188" s="360"/>
      <c r="X188" s="360"/>
      <c r="Y188" s="360"/>
      <c r="Z188" s="360"/>
      <c r="AA188" s="360"/>
      <c r="AB188" s="360"/>
      <c r="AC188" s="360"/>
      <c r="AD188" s="360"/>
      <c r="AE188" s="360"/>
      <c r="AF188" s="360"/>
      <c r="AG188" s="360"/>
      <c r="AH188" s="360"/>
      <c r="AI188" s="360"/>
      <c r="AJ188" s="360"/>
      <c r="AK188" s="361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  <c r="AY188" s="227"/>
      <c r="AZ188" s="227"/>
      <c r="BA188" s="227"/>
      <c r="BB188" s="227"/>
      <c r="BC188" s="227"/>
      <c r="BD188" s="227"/>
      <c r="BE188" s="227"/>
      <c r="BF188" s="227"/>
      <c r="BG188" s="227"/>
      <c r="BH188" s="227"/>
      <c r="BI188" s="227"/>
      <c r="BJ188" s="227"/>
      <c r="BK188" s="227"/>
      <c r="BL188" s="227"/>
      <c r="BM188" s="227"/>
      <c r="BN188" s="227"/>
      <c r="BO188" s="227"/>
      <c r="BP188" s="227"/>
      <c r="BQ188" s="227"/>
      <c r="BR188" s="227"/>
      <c r="BS188" s="227"/>
      <c r="BT188" s="227"/>
      <c r="BU188" s="227"/>
      <c r="BV188" s="227"/>
      <c r="BW188" s="227"/>
      <c r="BX188" s="227"/>
      <c r="BY188" s="227"/>
      <c r="BZ188" s="227"/>
      <c r="CA188" s="227"/>
      <c r="CB188" s="227"/>
      <c r="CC188" s="227"/>
      <c r="CD188" s="227"/>
      <c r="CE188" s="227"/>
      <c r="CF188" s="227"/>
      <c r="CG188" s="227"/>
      <c r="CH188" s="227"/>
      <c r="CI188" s="227"/>
      <c r="CJ188" s="227"/>
      <c r="CK188" s="227"/>
      <c r="CL188" s="227"/>
      <c r="CM188" s="227"/>
      <c r="CN188" s="227"/>
      <c r="CO188" s="227"/>
      <c r="CP188" s="227"/>
      <c r="CQ188" s="227"/>
      <c r="CR188" s="227"/>
      <c r="CS188" s="227"/>
      <c r="CT188" s="227"/>
      <c r="CU188" s="227"/>
      <c r="CV188" s="227"/>
      <c r="CW188" s="227"/>
      <c r="CX188" s="227"/>
      <c r="CY188" s="227"/>
      <c r="CZ188" s="227"/>
      <c r="DA188" s="227"/>
      <c r="DB188" s="227"/>
      <c r="DC188" s="227"/>
      <c r="DD188" s="227"/>
      <c r="DE188" s="227"/>
      <c r="DF188" s="227"/>
      <c r="DG188" s="227"/>
      <c r="DH188" s="227"/>
      <c r="DI188" s="227"/>
      <c r="DJ188" s="227"/>
      <c r="DK188" s="227"/>
      <c r="DL188" s="227"/>
      <c r="DM188" s="227"/>
      <c r="DN188" s="227"/>
      <c r="DO188" s="227"/>
      <c r="DP188" s="227"/>
      <c r="DQ188" s="227"/>
      <c r="DR188" s="227"/>
      <c r="DS188" s="227"/>
      <c r="DT188" s="227"/>
      <c r="DU188" s="227"/>
      <c r="DV188" s="227"/>
      <c r="DW188" s="227"/>
      <c r="DX188" s="227"/>
      <c r="DY188" s="227"/>
      <c r="DZ188" s="227"/>
      <c r="EA188" s="227"/>
      <c r="EB188" s="227"/>
      <c r="EC188" s="227"/>
      <c r="ED188" s="227"/>
      <c r="EE188" s="227"/>
      <c r="EF188" s="227"/>
      <c r="EG188" s="227"/>
      <c r="EH188" s="227"/>
      <c r="EI188" s="227"/>
      <c r="EJ188" s="227"/>
      <c r="EK188" s="227"/>
      <c r="EL188" s="227"/>
      <c r="EM188" s="227"/>
      <c r="EN188" s="227"/>
      <c r="EO188" s="227"/>
      <c r="EP188" s="227"/>
      <c r="EQ188" s="227"/>
      <c r="ER188" s="227"/>
      <c r="ES188" s="227"/>
      <c r="ET188" s="227"/>
      <c r="EU188" s="227"/>
      <c r="EV188" s="227"/>
      <c r="EW188" s="227"/>
      <c r="EX188" s="227"/>
      <c r="EY188" s="227"/>
      <c r="EZ188" s="227"/>
      <c r="FA188" s="227"/>
      <c r="FB188" s="227"/>
      <c r="FC188" s="227"/>
      <c r="FD188" s="227"/>
      <c r="FE188" s="227"/>
      <c r="FF188" s="227"/>
      <c r="FG188" s="227"/>
      <c r="FH188" s="227"/>
      <c r="FI188" s="227"/>
      <c r="FJ188" s="227"/>
      <c r="FK188" s="227"/>
      <c r="FL188" s="227"/>
      <c r="FM188" s="227"/>
      <c r="FN188" s="227"/>
      <c r="FO188" s="227"/>
    </row>
    <row r="189" spans="1:171" s="362" customFormat="1">
      <c r="A189" s="360"/>
      <c r="B189" s="271"/>
      <c r="C189" s="360"/>
      <c r="D189" s="360"/>
      <c r="E189" s="360"/>
      <c r="F189" s="360"/>
      <c r="G189" s="360"/>
      <c r="H189" s="360"/>
      <c r="I189" s="360"/>
      <c r="J189" s="360"/>
      <c r="K189" s="360"/>
      <c r="L189" s="360"/>
      <c r="M189" s="360"/>
      <c r="N189" s="360"/>
      <c r="O189" s="360"/>
      <c r="P189" s="360"/>
      <c r="Q189" s="360"/>
      <c r="R189" s="360"/>
      <c r="S189" s="360"/>
      <c r="T189" s="360"/>
      <c r="U189" s="360"/>
      <c r="V189" s="360"/>
      <c r="W189" s="360"/>
      <c r="X189" s="360"/>
      <c r="Y189" s="360"/>
      <c r="Z189" s="360"/>
      <c r="AA189" s="360"/>
      <c r="AB189" s="360"/>
      <c r="AC189" s="360"/>
      <c r="AD189" s="360"/>
      <c r="AE189" s="360"/>
      <c r="AF189" s="360"/>
      <c r="AG189" s="360"/>
      <c r="AH189" s="360"/>
      <c r="AI189" s="360"/>
      <c r="AJ189" s="360"/>
      <c r="AK189" s="361"/>
      <c r="AL189" s="227"/>
      <c r="AM189" s="227"/>
      <c r="AN189" s="227"/>
      <c r="AO189" s="227"/>
      <c r="AP189" s="227"/>
      <c r="AQ189" s="227"/>
      <c r="AR189" s="227"/>
      <c r="AS189" s="227"/>
      <c r="AT189" s="227"/>
      <c r="AU189" s="227"/>
      <c r="AV189" s="227"/>
      <c r="AW189" s="227"/>
      <c r="AX189" s="227"/>
      <c r="AY189" s="227"/>
      <c r="AZ189" s="227"/>
      <c r="BA189" s="227"/>
      <c r="BB189" s="227"/>
      <c r="BC189" s="227"/>
      <c r="BD189" s="227"/>
      <c r="BE189" s="227"/>
      <c r="BF189" s="227"/>
      <c r="BG189" s="227"/>
      <c r="BH189" s="227"/>
      <c r="BI189" s="227"/>
      <c r="BJ189" s="227"/>
      <c r="BK189" s="227"/>
      <c r="BL189" s="227"/>
      <c r="BM189" s="227"/>
      <c r="BN189" s="227"/>
      <c r="BO189" s="227"/>
      <c r="BP189" s="227"/>
      <c r="BQ189" s="227"/>
      <c r="BR189" s="227"/>
      <c r="BS189" s="227"/>
      <c r="BT189" s="227"/>
      <c r="BU189" s="227"/>
      <c r="BV189" s="227"/>
      <c r="BW189" s="227"/>
      <c r="BX189" s="227"/>
      <c r="BY189" s="227"/>
      <c r="BZ189" s="227"/>
      <c r="CA189" s="227"/>
      <c r="CB189" s="227"/>
      <c r="CC189" s="227"/>
      <c r="CD189" s="227"/>
      <c r="CE189" s="227"/>
      <c r="CF189" s="227"/>
      <c r="CG189" s="227"/>
      <c r="CH189" s="227"/>
      <c r="CI189" s="227"/>
      <c r="CJ189" s="227"/>
      <c r="CK189" s="227"/>
      <c r="CL189" s="227"/>
      <c r="CM189" s="227"/>
      <c r="CN189" s="227"/>
      <c r="CO189" s="227"/>
      <c r="CP189" s="227"/>
      <c r="CQ189" s="227"/>
      <c r="CR189" s="227"/>
      <c r="CS189" s="227"/>
      <c r="CT189" s="227"/>
      <c r="CU189" s="227"/>
      <c r="CV189" s="227"/>
      <c r="CW189" s="227"/>
      <c r="CX189" s="227"/>
      <c r="CY189" s="227"/>
      <c r="CZ189" s="227"/>
      <c r="DA189" s="227"/>
      <c r="DB189" s="227"/>
      <c r="DC189" s="227"/>
      <c r="DD189" s="227"/>
      <c r="DE189" s="227"/>
      <c r="DF189" s="227"/>
      <c r="DG189" s="227"/>
      <c r="DH189" s="227"/>
      <c r="DI189" s="227"/>
      <c r="DJ189" s="227"/>
      <c r="DK189" s="227"/>
      <c r="DL189" s="227"/>
      <c r="DM189" s="227"/>
      <c r="DN189" s="227"/>
      <c r="DO189" s="227"/>
      <c r="DP189" s="227"/>
      <c r="DQ189" s="227"/>
      <c r="DR189" s="227"/>
      <c r="DS189" s="227"/>
      <c r="DT189" s="227"/>
      <c r="DU189" s="227"/>
      <c r="DV189" s="227"/>
      <c r="DW189" s="227"/>
      <c r="DX189" s="227"/>
      <c r="DY189" s="227"/>
      <c r="DZ189" s="227"/>
      <c r="EA189" s="227"/>
      <c r="EB189" s="227"/>
      <c r="EC189" s="227"/>
      <c r="ED189" s="227"/>
      <c r="EE189" s="227"/>
      <c r="EF189" s="227"/>
      <c r="EG189" s="227"/>
      <c r="EH189" s="227"/>
      <c r="EI189" s="227"/>
      <c r="EJ189" s="227"/>
      <c r="EK189" s="227"/>
      <c r="EL189" s="227"/>
      <c r="EM189" s="227"/>
      <c r="EN189" s="227"/>
      <c r="EO189" s="227"/>
      <c r="EP189" s="227"/>
      <c r="EQ189" s="227"/>
      <c r="ER189" s="227"/>
      <c r="ES189" s="227"/>
      <c r="ET189" s="227"/>
      <c r="EU189" s="227"/>
      <c r="EV189" s="227"/>
      <c r="EW189" s="227"/>
      <c r="EX189" s="227"/>
      <c r="EY189" s="227"/>
      <c r="EZ189" s="227"/>
      <c r="FA189" s="227"/>
      <c r="FB189" s="227"/>
      <c r="FC189" s="227"/>
      <c r="FD189" s="227"/>
      <c r="FE189" s="227"/>
      <c r="FF189" s="227"/>
      <c r="FG189" s="227"/>
      <c r="FH189" s="227"/>
      <c r="FI189" s="227"/>
      <c r="FJ189" s="227"/>
      <c r="FK189" s="227"/>
      <c r="FL189" s="227"/>
      <c r="FM189" s="227"/>
      <c r="FN189" s="227"/>
      <c r="FO189" s="227"/>
    </row>
    <row r="190" spans="1:171" s="362" customFormat="1">
      <c r="A190" s="360"/>
      <c r="B190" s="271"/>
      <c r="C190" s="360"/>
      <c r="D190" s="360"/>
      <c r="E190" s="360"/>
      <c r="F190" s="360"/>
      <c r="G190" s="360"/>
      <c r="H190" s="360"/>
      <c r="I190" s="360"/>
      <c r="J190" s="360"/>
      <c r="K190" s="360"/>
      <c r="L190" s="360"/>
      <c r="M190" s="360"/>
      <c r="N190" s="360"/>
      <c r="O190" s="360"/>
      <c r="P190" s="360"/>
      <c r="Q190" s="360"/>
      <c r="R190" s="360"/>
      <c r="S190" s="360"/>
      <c r="T190" s="360"/>
      <c r="U190" s="360"/>
      <c r="V190" s="360"/>
      <c r="W190" s="360"/>
      <c r="X190" s="360"/>
      <c r="Y190" s="360"/>
      <c r="Z190" s="360"/>
      <c r="AA190" s="360"/>
      <c r="AB190" s="360"/>
      <c r="AC190" s="360"/>
      <c r="AD190" s="360"/>
      <c r="AE190" s="360"/>
      <c r="AF190" s="360"/>
      <c r="AG190" s="360"/>
      <c r="AH190" s="360"/>
      <c r="AI190" s="360"/>
      <c r="AJ190" s="360"/>
      <c r="AK190" s="361"/>
      <c r="AL190" s="227"/>
      <c r="AM190" s="227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  <c r="AY190" s="227"/>
      <c r="AZ190" s="227"/>
      <c r="BA190" s="227"/>
      <c r="BB190" s="227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227"/>
      <c r="BM190" s="227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227"/>
      <c r="BZ190" s="227"/>
      <c r="CA190" s="227"/>
      <c r="CB190" s="227"/>
      <c r="CC190" s="227"/>
      <c r="CD190" s="227"/>
      <c r="CE190" s="227"/>
      <c r="CF190" s="227"/>
      <c r="CG190" s="227"/>
      <c r="CH190" s="227"/>
      <c r="CI190" s="227"/>
      <c r="CJ190" s="227"/>
      <c r="CK190" s="227"/>
      <c r="CL190" s="227"/>
      <c r="CM190" s="227"/>
      <c r="CN190" s="227"/>
      <c r="CO190" s="227"/>
      <c r="CP190" s="227"/>
      <c r="CQ190" s="227"/>
      <c r="CR190" s="227"/>
      <c r="CS190" s="227"/>
      <c r="CT190" s="227"/>
      <c r="CU190" s="227"/>
      <c r="CV190" s="227"/>
      <c r="CW190" s="227"/>
      <c r="CX190" s="227"/>
      <c r="CY190" s="227"/>
      <c r="CZ190" s="227"/>
      <c r="DA190" s="227"/>
      <c r="DB190" s="227"/>
      <c r="DC190" s="227"/>
      <c r="DD190" s="227"/>
      <c r="DE190" s="227"/>
      <c r="DF190" s="227"/>
      <c r="DG190" s="227"/>
      <c r="DH190" s="227"/>
      <c r="DI190" s="227"/>
      <c r="DJ190" s="227"/>
      <c r="DK190" s="227"/>
      <c r="DL190" s="227"/>
      <c r="DM190" s="227"/>
      <c r="DN190" s="227"/>
      <c r="DO190" s="227"/>
      <c r="DP190" s="227"/>
      <c r="DQ190" s="227"/>
      <c r="DR190" s="227"/>
      <c r="DS190" s="227"/>
      <c r="DT190" s="227"/>
      <c r="DU190" s="227"/>
      <c r="DV190" s="227"/>
      <c r="DW190" s="227"/>
      <c r="DX190" s="227"/>
      <c r="DY190" s="227"/>
      <c r="DZ190" s="227"/>
      <c r="EA190" s="227"/>
      <c r="EB190" s="227"/>
      <c r="EC190" s="227"/>
      <c r="ED190" s="227"/>
      <c r="EE190" s="227"/>
      <c r="EF190" s="227"/>
      <c r="EG190" s="227"/>
      <c r="EH190" s="227"/>
      <c r="EI190" s="227"/>
      <c r="EJ190" s="227"/>
      <c r="EK190" s="227"/>
      <c r="EL190" s="227"/>
      <c r="EM190" s="227"/>
      <c r="EN190" s="227"/>
      <c r="EO190" s="227"/>
      <c r="EP190" s="227"/>
      <c r="EQ190" s="227"/>
      <c r="ER190" s="227"/>
      <c r="ES190" s="227"/>
      <c r="ET190" s="227"/>
      <c r="EU190" s="227"/>
      <c r="EV190" s="227"/>
      <c r="EW190" s="227"/>
      <c r="EX190" s="227"/>
      <c r="EY190" s="227"/>
      <c r="EZ190" s="227"/>
      <c r="FA190" s="227"/>
      <c r="FB190" s="227"/>
      <c r="FC190" s="227"/>
      <c r="FD190" s="227"/>
      <c r="FE190" s="227"/>
      <c r="FF190" s="227"/>
      <c r="FG190" s="227"/>
      <c r="FH190" s="227"/>
      <c r="FI190" s="227"/>
      <c r="FJ190" s="227"/>
      <c r="FK190" s="227"/>
      <c r="FL190" s="227"/>
      <c r="FM190" s="227"/>
      <c r="FN190" s="227"/>
      <c r="FO190" s="227"/>
    </row>
    <row r="191" spans="1:171" s="362" customFormat="1">
      <c r="A191" s="360"/>
      <c r="B191" s="271"/>
      <c r="C191" s="360"/>
      <c r="D191" s="360"/>
      <c r="E191" s="360"/>
      <c r="F191" s="360"/>
      <c r="G191" s="360"/>
      <c r="H191" s="360"/>
      <c r="I191" s="360"/>
      <c r="J191" s="360"/>
      <c r="K191" s="360"/>
      <c r="L191" s="360"/>
      <c r="M191" s="360"/>
      <c r="N191" s="360"/>
      <c r="O191" s="360"/>
      <c r="P191" s="360"/>
      <c r="Q191" s="360"/>
      <c r="R191" s="360"/>
      <c r="S191" s="360"/>
      <c r="T191" s="360"/>
      <c r="U191" s="360"/>
      <c r="V191" s="360"/>
      <c r="W191" s="360"/>
      <c r="X191" s="360"/>
      <c r="Y191" s="360"/>
      <c r="Z191" s="360"/>
      <c r="AA191" s="360"/>
      <c r="AB191" s="360"/>
      <c r="AC191" s="360"/>
      <c r="AD191" s="360"/>
      <c r="AE191" s="360"/>
      <c r="AF191" s="360"/>
      <c r="AG191" s="360"/>
      <c r="AH191" s="360"/>
      <c r="AI191" s="360"/>
      <c r="AJ191" s="360"/>
      <c r="AK191" s="361"/>
      <c r="AL191" s="227"/>
      <c r="AM191" s="227"/>
      <c r="AN191" s="227"/>
      <c r="AO191" s="227"/>
      <c r="AP191" s="227"/>
      <c r="AQ191" s="227"/>
      <c r="AR191" s="227"/>
      <c r="AS191" s="227"/>
      <c r="AT191" s="227"/>
      <c r="AU191" s="227"/>
      <c r="AV191" s="227"/>
      <c r="AW191" s="227"/>
      <c r="AX191" s="227"/>
      <c r="AY191" s="227"/>
      <c r="AZ191" s="227"/>
      <c r="BA191" s="227"/>
      <c r="BB191" s="227"/>
      <c r="BC191" s="227"/>
      <c r="BD191" s="227"/>
      <c r="BE191" s="227"/>
      <c r="BF191" s="227"/>
      <c r="BG191" s="227"/>
      <c r="BH191" s="227"/>
      <c r="BI191" s="227"/>
      <c r="BJ191" s="227"/>
      <c r="BK191" s="227"/>
      <c r="BL191" s="227"/>
      <c r="BM191" s="227"/>
      <c r="BN191" s="227"/>
      <c r="BO191" s="227"/>
      <c r="BP191" s="227"/>
      <c r="BQ191" s="227"/>
      <c r="BR191" s="227"/>
      <c r="BS191" s="227"/>
      <c r="BT191" s="227"/>
      <c r="BU191" s="227"/>
      <c r="BV191" s="227"/>
      <c r="BW191" s="227"/>
      <c r="BX191" s="227"/>
      <c r="BY191" s="227"/>
      <c r="BZ191" s="227"/>
      <c r="CA191" s="227"/>
      <c r="CB191" s="227"/>
      <c r="CC191" s="227"/>
      <c r="CD191" s="227"/>
      <c r="CE191" s="227"/>
      <c r="CF191" s="227"/>
      <c r="CG191" s="227"/>
      <c r="CH191" s="227"/>
      <c r="CI191" s="227"/>
      <c r="CJ191" s="227"/>
      <c r="CK191" s="227"/>
      <c r="CL191" s="227"/>
      <c r="CM191" s="227"/>
      <c r="CN191" s="227"/>
      <c r="CO191" s="227"/>
      <c r="CP191" s="227"/>
      <c r="CQ191" s="227"/>
      <c r="CR191" s="227"/>
      <c r="CS191" s="227"/>
      <c r="CT191" s="227"/>
      <c r="CU191" s="227"/>
      <c r="CV191" s="227"/>
      <c r="CW191" s="227"/>
      <c r="CX191" s="227"/>
      <c r="CY191" s="227"/>
      <c r="CZ191" s="227"/>
      <c r="DA191" s="227"/>
      <c r="DB191" s="227"/>
      <c r="DC191" s="227"/>
      <c r="DD191" s="227"/>
      <c r="DE191" s="227"/>
      <c r="DF191" s="227"/>
      <c r="DG191" s="227"/>
      <c r="DH191" s="227"/>
      <c r="DI191" s="227"/>
      <c r="DJ191" s="227"/>
      <c r="DK191" s="227"/>
      <c r="DL191" s="227"/>
      <c r="DM191" s="227"/>
      <c r="DN191" s="227"/>
      <c r="DO191" s="227"/>
      <c r="DP191" s="227"/>
      <c r="DQ191" s="227"/>
      <c r="DR191" s="227"/>
      <c r="DS191" s="227"/>
      <c r="DT191" s="227"/>
      <c r="DU191" s="227"/>
      <c r="DV191" s="227"/>
      <c r="DW191" s="227"/>
      <c r="DX191" s="227"/>
      <c r="DY191" s="227"/>
      <c r="DZ191" s="227"/>
      <c r="EA191" s="227"/>
      <c r="EB191" s="227"/>
      <c r="EC191" s="227"/>
      <c r="ED191" s="227"/>
      <c r="EE191" s="227"/>
      <c r="EF191" s="227"/>
      <c r="EG191" s="227"/>
      <c r="EH191" s="227"/>
      <c r="EI191" s="227"/>
      <c r="EJ191" s="227"/>
      <c r="EK191" s="227"/>
      <c r="EL191" s="227"/>
      <c r="EM191" s="227"/>
      <c r="EN191" s="227"/>
      <c r="EO191" s="227"/>
      <c r="EP191" s="227"/>
      <c r="EQ191" s="227"/>
      <c r="ER191" s="227"/>
      <c r="ES191" s="227"/>
      <c r="ET191" s="227"/>
      <c r="EU191" s="227"/>
      <c r="EV191" s="227"/>
      <c r="EW191" s="227"/>
      <c r="EX191" s="227"/>
      <c r="EY191" s="227"/>
      <c r="EZ191" s="227"/>
      <c r="FA191" s="227"/>
      <c r="FB191" s="227"/>
      <c r="FC191" s="227"/>
      <c r="FD191" s="227"/>
      <c r="FE191" s="227"/>
      <c r="FF191" s="227"/>
      <c r="FG191" s="227"/>
      <c r="FH191" s="227"/>
      <c r="FI191" s="227"/>
      <c r="FJ191" s="227"/>
      <c r="FK191" s="227"/>
      <c r="FL191" s="227"/>
      <c r="FM191" s="227"/>
      <c r="FN191" s="227"/>
      <c r="FO191" s="227"/>
    </row>
    <row r="192" spans="1:171" s="362" customFormat="1">
      <c r="A192" s="360"/>
      <c r="B192" s="271"/>
      <c r="C192" s="360"/>
      <c r="D192" s="360"/>
      <c r="E192" s="360"/>
      <c r="F192" s="360"/>
      <c r="G192" s="360"/>
      <c r="H192" s="360"/>
      <c r="I192" s="360"/>
      <c r="J192" s="360"/>
      <c r="K192" s="360"/>
      <c r="L192" s="360"/>
      <c r="M192" s="360"/>
      <c r="N192" s="360"/>
      <c r="O192" s="360"/>
      <c r="P192" s="360"/>
      <c r="Q192" s="360"/>
      <c r="R192" s="360"/>
      <c r="S192" s="360"/>
      <c r="T192" s="360"/>
      <c r="U192" s="360"/>
      <c r="V192" s="360"/>
      <c r="W192" s="360"/>
      <c r="X192" s="360"/>
      <c r="Y192" s="360"/>
      <c r="Z192" s="360"/>
      <c r="AA192" s="360"/>
      <c r="AB192" s="360"/>
      <c r="AC192" s="360"/>
      <c r="AD192" s="360"/>
      <c r="AE192" s="360"/>
      <c r="AF192" s="360"/>
      <c r="AG192" s="360"/>
      <c r="AH192" s="360"/>
      <c r="AI192" s="360"/>
      <c r="AJ192" s="360"/>
      <c r="AK192" s="361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  <c r="AY192" s="227"/>
      <c r="AZ192" s="227"/>
      <c r="BA192" s="227"/>
      <c r="BB192" s="227"/>
      <c r="BC192" s="227"/>
      <c r="BD192" s="227"/>
      <c r="BE192" s="227"/>
      <c r="BF192" s="227"/>
      <c r="BG192" s="227"/>
      <c r="BH192" s="227"/>
      <c r="BI192" s="227"/>
      <c r="BJ192" s="227"/>
      <c r="BK192" s="227"/>
      <c r="BL192" s="227"/>
      <c r="BM192" s="227"/>
      <c r="BN192" s="227"/>
      <c r="BO192" s="227"/>
      <c r="BP192" s="227"/>
      <c r="BQ192" s="227"/>
      <c r="BR192" s="227"/>
      <c r="BS192" s="227"/>
      <c r="BT192" s="227"/>
      <c r="BU192" s="227"/>
      <c r="BV192" s="227"/>
      <c r="BW192" s="227"/>
      <c r="BX192" s="227"/>
      <c r="BY192" s="227"/>
      <c r="BZ192" s="227"/>
      <c r="CA192" s="227"/>
      <c r="CB192" s="227"/>
      <c r="CC192" s="227"/>
      <c r="CD192" s="227"/>
      <c r="CE192" s="227"/>
      <c r="CF192" s="227"/>
      <c r="CG192" s="227"/>
      <c r="CH192" s="227"/>
      <c r="CI192" s="227"/>
      <c r="CJ192" s="227"/>
      <c r="CK192" s="227"/>
      <c r="CL192" s="227"/>
      <c r="CM192" s="227"/>
      <c r="CN192" s="227"/>
      <c r="CO192" s="227"/>
      <c r="CP192" s="227"/>
      <c r="CQ192" s="227"/>
      <c r="CR192" s="227"/>
      <c r="CS192" s="227"/>
      <c r="CT192" s="227"/>
      <c r="CU192" s="227"/>
      <c r="CV192" s="227"/>
      <c r="CW192" s="227"/>
      <c r="CX192" s="227"/>
      <c r="CY192" s="227"/>
      <c r="CZ192" s="227"/>
      <c r="DA192" s="227"/>
      <c r="DB192" s="227"/>
      <c r="DC192" s="227"/>
      <c r="DD192" s="227"/>
      <c r="DE192" s="227"/>
      <c r="DF192" s="227"/>
      <c r="DG192" s="227"/>
      <c r="DH192" s="227"/>
      <c r="DI192" s="227"/>
      <c r="DJ192" s="227"/>
      <c r="DK192" s="227"/>
      <c r="DL192" s="227"/>
      <c r="DM192" s="227"/>
      <c r="DN192" s="227"/>
      <c r="DO192" s="227"/>
      <c r="DP192" s="227"/>
      <c r="DQ192" s="227"/>
      <c r="DR192" s="227"/>
      <c r="DS192" s="227"/>
      <c r="DT192" s="227"/>
      <c r="DU192" s="227"/>
      <c r="DV192" s="227"/>
      <c r="DW192" s="227"/>
      <c r="DX192" s="227"/>
      <c r="DY192" s="227"/>
      <c r="DZ192" s="227"/>
      <c r="EA192" s="227"/>
      <c r="EB192" s="227"/>
      <c r="EC192" s="227"/>
      <c r="ED192" s="227"/>
      <c r="EE192" s="227"/>
      <c r="EF192" s="227"/>
      <c r="EG192" s="227"/>
      <c r="EH192" s="227"/>
      <c r="EI192" s="227"/>
      <c r="EJ192" s="227"/>
      <c r="EK192" s="227"/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7"/>
      <c r="EZ192" s="227"/>
      <c r="FA192" s="227"/>
      <c r="FB192" s="227"/>
      <c r="FC192" s="227"/>
      <c r="FD192" s="227"/>
      <c r="FE192" s="227"/>
      <c r="FF192" s="227"/>
      <c r="FG192" s="227"/>
      <c r="FH192" s="227"/>
      <c r="FI192" s="227"/>
      <c r="FJ192" s="227"/>
      <c r="FK192" s="227"/>
      <c r="FL192" s="227"/>
      <c r="FM192" s="227"/>
      <c r="FN192" s="227"/>
      <c r="FO192" s="227"/>
    </row>
    <row r="193" spans="1:171" s="362" customFormat="1">
      <c r="A193" s="360"/>
      <c r="B193" s="271"/>
      <c r="C193" s="360"/>
      <c r="D193" s="360"/>
      <c r="E193" s="360"/>
      <c r="F193" s="360"/>
      <c r="G193" s="360"/>
      <c r="H193" s="360"/>
      <c r="I193" s="360"/>
      <c r="J193" s="360"/>
      <c r="K193" s="360"/>
      <c r="L193" s="360"/>
      <c r="M193" s="360"/>
      <c r="N193" s="360"/>
      <c r="O193" s="360"/>
      <c r="P193" s="360"/>
      <c r="Q193" s="360"/>
      <c r="R193" s="360"/>
      <c r="S193" s="360"/>
      <c r="T193" s="360"/>
      <c r="U193" s="360"/>
      <c r="V193" s="360"/>
      <c r="W193" s="360"/>
      <c r="X193" s="360"/>
      <c r="Y193" s="360"/>
      <c r="Z193" s="360"/>
      <c r="AA193" s="360"/>
      <c r="AB193" s="360"/>
      <c r="AC193" s="360"/>
      <c r="AD193" s="360"/>
      <c r="AE193" s="360"/>
      <c r="AF193" s="360"/>
      <c r="AG193" s="360"/>
      <c r="AH193" s="360"/>
      <c r="AI193" s="360"/>
      <c r="AJ193" s="360"/>
      <c r="AK193" s="361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27"/>
      <c r="AV193" s="227"/>
      <c r="AW193" s="227"/>
      <c r="AX193" s="227"/>
      <c r="AY193" s="227"/>
      <c r="AZ193" s="227"/>
      <c r="BA193" s="227"/>
      <c r="BB193" s="227"/>
      <c r="BC193" s="227"/>
      <c r="BD193" s="227"/>
      <c r="BE193" s="227"/>
      <c r="BF193" s="227"/>
      <c r="BG193" s="227"/>
      <c r="BH193" s="227"/>
      <c r="BI193" s="227"/>
      <c r="BJ193" s="227"/>
      <c r="BK193" s="227"/>
      <c r="BL193" s="227"/>
      <c r="BM193" s="227"/>
      <c r="BN193" s="227"/>
      <c r="BO193" s="227"/>
      <c r="BP193" s="227"/>
      <c r="BQ193" s="227"/>
      <c r="BR193" s="227"/>
      <c r="BS193" s="227"/>
      <c r="BT193" s="227"/>
      <c r="BU193" s="227"/>
      <c r="BV193" s="227"/>
      <c r="BW193" s="227"/>
      <c r="BX193" s="227"/>
      <c r="BY193" s="227"/>
      <c r="BZ193" s="227"/>
      <c r="CA193" s="227"/>
      <c r="CB193" s="227"/>
      <c r="CC193" s="227"/>
      <c r="CD193" s="227"/>
      <c r="CE193" s="227"/>
      <c r="CF193" s="227"/>
      <c r="CG193" s="227"/>
      <c r="CH193" s="227"/>
      <c r="CI193" s="227"/>
      <c r="CJ193" s="227"/>
      <c r="CK193" s="227"/>
      <c r="CL193" s="227"/>
      <c r="CM193" s="227"/>
      <c r="CN193" s="227"/>
      <c r="CO193" s="227"/>
      <c r="CP193" s="227"/>
      <c r="CQ193" s="227"/>
      <c r="CR193" s="227"/>
      <c r="CS193" s="227"/>
      <c r="CT193" s="227"/>
      <c r="CU193" s="227"/>
      <c r="CV193" s="227"/>
      <c r="CW193" s="227"/>
      <c r="CX193" s="227"/>
      <c r="CY193" s="227"/>
      <c r="CZ193" s="227"/>
      <c r="DA193" s="227"/>
      <c r="DB193" s="227"/>
      <c r="DC193" s="227"/>
      <c r="DD193" s="227"/>
      <c r="DE193" s="227"/>
      <c r="DF193" s="227"/>
      <c r="DG193" s="227"/>
      <c r="DH193" s="227"/>
      <c r="DI193" s="227"/>
      <c r="DJ193" s="227"/>
      <c r="DK193" s="227"/>
      <c r="DL193" s="227"/>
      <c r="DM193" s="227"/>
      <c r="DN193" s="227"/>
      <c r="DO193" s="227"/>
      <c r="DP193" s="227"/>
      <c r="DQ193" s="227"/>
      <c r="DR193" s="227"/>
      <c r="DS193" s="227"/>
      <c r="DT193" s="227"/>
      <c r="DU193" s="227"/>
      <c r="DV193" s="227"/>
      <c r="DW193" s="227"/>
      <c r="DX193" s="227"/>
      <c r="DY193" s="227"/>
      <c r="DZ193" s="227"/>
      <c r="EA193" s="227"/>
      <c r="EB193" s="227"/>
      <c r="EC193" s="227"/>
      <c r="ED193" s="227"/>
      <c r="EE193" s="227"/>
      <c r="EF193" s="227"/>
      <c r="EG193" s="227"/>
      <c r="EH193" s="227"/>
      <c r="EI193" s="227"/>
      <c r="EJ193" s="227"/>
      <c r="EK193" s="227"/>
      <c r="EL193" s="227"/>
      <c r="EM193" s="227"/>
      <c r="EN193" s="227"/>
      <c r="EO193" s="227"/>
      <c r="EP193" s="227"/>
      <c r="EQ193" s="227"/>
      <c r="ER193" s="227"/>
      <c r="ES193" s="227"/>
      <c r="ET193" s="227"/>
      <c r="EU193" s="227"/>
      <c r="EV193" s="227"/>
      <c r="EW193" s="227"/>
      <c r="EX193" s="227"/>
      <c r="EY193" s="227"/>
      <c r="EZ193" s="227"/>
      <c r="FA193" s="227"/>
      <c r="FB193" s="227"/>
      <c r="FC193" s="227"/>
      <c r="FD193" s="227"/>
      <c r="FE193" s="227"/>
      <c r="FF193" s="227"/>
      <c r="FG193" s="227"/>
      <c r="FH193" s="227"/>
      <c r="FI193" s="227"/>
      <c r="FJ193" s="227"/>
      <c r="FK193" s="227"/>
      <c r="FL193" s="227"/>
      <c r="FM193" s="227"/>
      <c r="FN193" s="227"/>
      <c r="FO193" s="227"/>
    </row>
    <row r="194" spans="1:171" s="362" customFormat="1">
      <c r="A194" s="360"/>
      <c r="B194" s="271"/>
      <c r="C194" s="360"/>
      <c r="D194" s="360"/>
      <c r="E194" s="360"/>
      <c r="F194" s="360"/>
      <c r="G194" s="360"/>
      <c r="H194" s="360"/>
      <c r="I194" s="360"/>
      <c r="J194" s="360"/>
      <c r="K194" s="360"/>
      <c r="L194" s="360"/>
      <c r="M194" s="360"/>
      <c r="N194" s="360"/>
      <c r="O194" s="360"/>
      <c r="P194" s="360"/>
      <c r="Q194" s="360"/>
      <c r="R194" s="360"/>
      <c r="S194" s="360"/>
      <c r="T194" s="360"/>
      <c r="U194" s="360"/>
      <c r="V194" s="360"/>
      <c r="W194" s="360"/>
      <c r="X194" s="360"/>
      <c r="Y194" s="360"/>
      <c r="Z194" s="360"/>
      <c r="AA194" s="360"/>
      <c r="AB194" s="360"/>
      <c r="AC194" s="360"/>
      <c r="AD194" s="360"/>
      <c r="AE194" s="360"/>
      <c r="AF194" s="360"/>
      <c r="AG194" s="360"/>
      <c r="AH194" s="360"/>
      <c r="AI194" s="360"/>
      <c r="AJ194" s="360"/>
      <c r="AK194" s="361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  <c r="AY194" s="227"/>
      <c r="AZ194" s="227"/>
      <c r="BA194" s="227"/>
      <c r="BB194" s="227"/>
      <c r="BC194" s="227"/>
      <c r="BD194" s="227"/>
      <c r="BE194" s="227"/>
      <c r="BF194" s="227"/>
      <c r="BG194" s="227"/>
      <c r="BH194" s="227"/>
      <c r="BI194" s="227"/>
      <c r="BJ194" s="227"/>
      <c r="BK194" s="227"/>
      <c r="BL194" s="227"/>
      <c r="BM194" s="227"/>
      <c r="BN194" s="227"/>
      <c r="BO194" s="227"/>
      <c r="BP194" s="227"/>
      <c r="BQ194" s="227"/>
      <c r="BR194" s="227"/>
      <c r="BS194" s="227"/>
      <c r="BT194" s="227"/>
      <c r="BU194" s="227"/>
      <c r="BV194" s="227"/>
      <c r="BW194" s="227"/>
      <c r="BX194" s="227"/>
      <c r="BY194" s="227"/>
      <c r="BZ194" s="227"/>
      <c r="CA194" s="227"/>
      <c r="CB194" s="227"/>
      <c r="CC194" s="227"/>
      <c r="CD194" s="227"/>
      <c r="CE194" s="227"/>
      <c r="CF194" s="227"/>
      <c r="CG194" s="227"/>
      <c r="CH194" s="227"/>
      <c r="CI194" s="227"/>
      <c r="CJ194" s="227"/>
      <c r="CK194" s="227"/>
      <c r="CL194" s="227"/>
      <c r="CM194" s="227"/>
      <c r="CN194" s="227"/>
      <c r="CO194" s="227"/>
      <c r="CP194" s="227"/>
      <c r="CQ194" s="227"/>
      <c r="CR194" s="227"/>
      <c r="CS194" s="227"/>
      <c r="CT194" s="227"/>
      <c r="CU194" s="227"/>
      <c r="CV194" s="227"/>
      <c r="CW194" s="227"/>
      <c r="CX194" s="227"/>
      <c r="CY194" s="227"/>
      <c r="CZ194" s="227"/>
      <c r="DA194" s="227"/>
      <c r="DB194" s="227"/>
      <c r="DC194" s="227"/>
      <c r="DD194" s="227"/>
      <c r="DE194" s="227"/>
      <c r="DF194" s="227"/>
      <c r="DG194" s="227"/>
      <c r="DH194" s="227"/>
      <c r="DI194" s="227"/>
      <c r="DJ194" s="227"/>
      <c r="DK194" s="227"/>
      <c r="DL194" s="227"/>
      <c r="DM194" s="227"/>
      <c r="DN194" s="227"/>
      <c r="DO194" s="227"/>
      <c r="DP194" s="227"/>
      <c r="DQ194" s="227"/>
      <c r="DR194" s="227"/>
      <c r="DS194" s="227"/>
      <c r="DT194" s="227"/>
      <c r="DU194" s="227"/>
      <c r="DV194" s="227"/>
      <c r="DW194" s="227"/>
      <c r="DX194" s="227"/>
      <c r="DY194" s="227"/>
      <c r="DZ194" s="227"/>
      <c r="EA194" s="227"/>
      <c r="EB194" s="227"/>
      <c r="EC194" s="227"/>
      <c r="ED194" s="227"/>
      <c r="EE194" s="227"/>
      <c r="EF194" s="227"/>
      <c r="EG194" s="227"/>
      <c r="EH194" s="227"/>
      <c r="EI194" s="227"/>
      <c r="EJ194" s="227"/>
      <c r="EK194" s="227"/>
      <c r="EL194" s="227"/>
      <c r="EM194" s="227"/>
      <c r="EN194" s="227"/>
      <c r="EO194" s="227"/>
      <c r="EP194" s="227"/>
      <c r="EQ194" s="227"/>
      <c r="ER194" s="227"/>
      <c r="ES194" s="227"/>
      <c r="ET194" s="227"/>
      <c r="EU194" s="227"/>
      <c r="EV194" s="227"/>
      <c r="EW194" s="227"/>
      <c r="EX194" s="227"/>
      <c r="EY194" s="227"/>
      <c r="EZ194" s="227"/>
      <c r="FA194" s="227"/>
      <c r="FB194" s="227"/>
      <c r="FC194" s="227"/>
      <c r="FD194" s="227"/>
      <c r="FE194" s="227"/>
      <c r="FF194" s="227"/>
      <c r="FG194" s="227"/>
      <c r="FH194" s="227"/>
      <c r="FI194" s="227"/>
      <c r="FJ194" s="227"/>
      <c r="FK194" s="227"/>
      <c r="FL194" s="227"/>
      <c r="FM194" s="227"/>
      <c r="FN194" s="227"/>
      <c r="FO194" s="227"/>
    </row>
    <row r="195" spans="1:171" s="362" customFormat="1">
      <c r="A195" s="360"/>
      <c r="B195" s="271"/>
      <c r="C195" s="360"/>
      <c r="D195" s="360"/>
      <c r="E195" s="360"/>
      <c r="F195" s="360"/>
      <c r="G195" s="360"/>
      <c r="H195" s="360"/>
      <c r="I195" s="360"/>
      <c r="J195" s="360"/>
      <c r="K195" s="360"/>
      <c r="L195" s="360"/>
      <c r="M195" s="360"/>
      <c r="N195" s="360"/>
      <c r="O195" s="360"/>
      <c r="P195" s="360"/>
      <c r="Q195" s="360"/>
      <c r="R195" s="360"/>
      <c r="S195" s="360"/>
      <c r="T195" s="360"/>
      <c r="U195" s="360"/>
      <c r="V195" s="360"/>
      <c r="W195" s="360"/>
      <c r="X195" s="360"/>
      <c r="Y195" s="360"/>
      <c r="Z195" s="360"/>
      <c r="AA195" s="360"/>
      <c r="AB195" s="360"/>
      <c r="AC195" s="360"/>
      <c r="AD195" s="360"/>
      <c r="AE195" s="360"/>
      <c r="AF195" s="360"/>
      <c r="AG195" s="360"/>
      <c r="AH195" s="360"/>
      <c r="AI195" s="360"/>
      <c r="AJ195" s="360"/>
      <c r="AK195" s="361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27"/>
      <c r="AV195" s="227"/>
      <c r="AW195" s="227"/>
      <c r="AX195" s="227"/>
      <c r="AY195" s="227"/>
      <c r="AZ195" s="227"/>
      <c r="BA195" s="227"/>
      <c r="BB195" s="227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  <c r="BV195" s="227"/>
      <c r="BW195" s="227"/>
      <c r="BX195" s="227"/>
      <c r="BY195" s="227"/>
      <c r="BZ195" s="227"/>
      <c r="CA195" s="227"/>
      <c r="CB195" s="227"/>
      <c r="CC195" s="227"/>
      <c r="CD195" s="227"/>
      <c r="CE195" s="227"/>
      <c r="CF195" s="227"/>
      <c r="CG195" s="227"/>
      <c r="CH195" s="227"/>
      <c r="CI195" s="227"/>
      <c r="CJ195" s="227"/>
      <c r="CK195" s="227"/>
      <c r="CL195" s="227"/>
      <c r="CM195" s="227"/>
      <c r="CN195" s="227"/>
      <c r="CO195" s="227"/>
      <c r="CP195" s="227"/>
      <c r="CQ195" s="227"/>
      <c r="CR195" s="227"/>
      <c r="CS195" s="227"/>
      <c r="CT195" s="227"/>
      <c r="CU195" s="227"/>
      <c r="CV195" s="227"/>
      <c r="CW195" s="227"/>
      <c r="CX195" s="227"/>
      <c r="CY195" s="227"/>
      <c r="CZ195" s="227"/>
      <c r="DA195" s="227"/>
      <c r="DB195" s="227"/>
      <c r="DC195" s="227"/>
      <c r="DD195" s="227"/>
      <c r="DE195" s="227"/>
      <c r="DF195" s="227"/>
      <c r="DG195" s="227"/>
      <c r="DH195" s="227"/>
      <c r="DI195" s="227"/>
      <c r="DJ195" s="227"/>
      <c r="DK195" s="227"/>
      <c r="DL195" s="227"/>
      <c r="DM195" s="227"/>
      <c r="DN195" s="227"/>
      <c r="DO195" s="227"/>
      <c r="DP195" s="227"/>
      <c r="DQ195" s="227"/>
      <c r="DR195" s="227"/>
      <c r="DS195" s="227"/>
      <c r="DT195" s="227"/>
      <c r="DU195" s="227"/>
      <c r="DV195" s="227"/>
      <c r="DW195" s="227"/>
      <c r="DX195" s="227"/>
      <c r="DY195" s="227"/>
      <c r="DZ195" s="227"/>
      <c r="EA195" s="227"/>
      <c r="EB195" s="227"/>
      <c r="EC195" s="227"/>
      <c r="ED195" s="227"/>
      <c r="EE195" s="227"/>
      <c r="EF195" s="227"/>
      <c r="EG195" s="227"/>
      <c r="EH195" s="227"/>
      <c r="EI195" s="227"/>
      <c r="EJ195" s="227"/>
      <c r="EK195" s="227"/>
      <c r="EL195" s="227"/>
      <c r="EM195" s="227"/>
      <c r="EN195" s="227"/>
      <c r="EO195" s="227"/>
      <c r="EP195" s="227"/>
      <c r="EQ195" s="227"/>
      <c r="ER195" s="227"/>
      <c r="ES195" s="227"/>
      <c r="ET195" s="227"/>
      <c r="EU195" s="227"/>
      <c r="EV195" s="227"/>
      <c r="EW195" s="227"/>
      <c r="EX195" s="227"/>
      <c r="EY195" s="227"/>
      <c r="EZ195" s="227"/>
      <c r="FA195" s="227"/>
      <c r="FB195" s="227"/>
      <c r="FC195" s="227"/>
      <c r="FD195" s="227"/>
      <c r="FE195" s="227"/>
      <c r="FF195" s="227"/>
      <c r="FG195" s="227"/>
      <c r="FH195" s="227"/>
      <c r="FI195" s="227"/>
      <c r="FJ195" s="227"/>
      <c r="FK195" s="227"/>
      <c r="FL195" s="227"/>
      <c r="FM195" s="227"/>
      <c r="FN195" s="227"/>
      <c r="FO195" s="227"/>
    </row>
    <row r="196" spans="1:171" s="362" customFormat="1">
      <c r="A196" s="360"/>
      <c r="B196" s="271"/>
      <c r="C196" s="360"/>
      <c r="D196" s="360"/>
      <c r="E196" s="360"/>
      <c r="F196" s="360"/>
      <c r="G196" s="360"/>
      <c r="H196" s="360"/>
      <c r="I196" s="360"/>
      <c r="J196" s="360"/>
      <c r="K196" s="360"/>
      <c r="L196" s="360"/>
      <c r="M196" s="360"/>
      <c r="N196" s="360"/>
      <c r="O196" s="360"/>
      <c r="P196" s="360"/>
      <c r="Q196" s="360"/>
      <c r="R196" s="360"/>
      <c r="S196" s="360"/>
      <c r="T196" s="360"/>
      <c r="U196" s="360"/>
      <c r="V196" s="360"/>
      <c r="W196" s="360"/>
      <c r="X196" s="360"/>
      <c r="Y196" s="360"/>
      <c r="Z196" s="360"/>
      <c r="AA196" s="360"/>
      <c r="AB196" s="360"/>
      <c r="AC196" s="360"/>
      <c r="AD196" s="360"/>
      <c r="AE196" s="360"/>
      <c r="AF196" s="360"/>
      <c r="AG196" s="360"/>
      <c r="AH196" s="360"/>
      <c r="AI196" s="360"/>
      <c r="AJ196" s="360"/>
      <c r="AK196" s="361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227"/>
      <c r="BY196" s="227"/>
      <c r="BZ196" s="227"/>
      <c r="CA196" s="227"/>
      <c r="CB196" s="227"/>
      <c r="CC196" s="227"/>
      <c r="CD196" s="227"/>
      <c r="CE196" s="227"/>
      <c r="CF196" s="227"/>
      <c r="CG196" s="227"/>
      <c r="CH196" s="227"/>
      <c r="CI196" s="227"/>
      <c r="CJ196" s="227"/>
      <c r="CK196" s="227"/>
      <c r="CL196" s="227"/>
      <c r="CM196" s="227"/>
      <c r="CN196" s="227"/>
      <c r="CO196" s="227"/>
      <c r="CP196" s="227"/>
      <c r="CQ196" s="227"/>
      <c r="CR196" s="227"/>
      <c r="CS196" s="227"/>
      <c r="CT196" s="227"/>
      <c r="CU196" s="227"/>
      <c r="CV196" s="227"/>
      <c r="CW196" s="227"/>
      <c r="CX196" s="227"/>
      <c r="CY196" s="227"/>
      <c r="CZ196" s="227"/>
      <c r="DA196" s="227"/>
      <c r="DB196" s="227"/>
      <c r="DC196" s="227"/>
      <c r="DD196" s="227"/>
      <c r="DE196" s="227"/>
      <c r="DF196" s="227"/>
      <c r="DG196" s="227"/>
      <c r="DH196" s="227"/>
      <c r="DI196" s="227"/>
      <c r="DJ196" s="227"/>
      <c r="DK196" s="227"/>
      <c r="DL196" s="227"/>
      <c r="DM196" s="227"/>
      <c r="DN196" s="227"/>
      <c r="DO196" s="227"/>
      <c r="DP196" s="227"/>
      <c r="DQ196" s="227"/>
      <c r="DR196" s="227"/>
      <c r="DS196" s="227"/>
      <c r="DT196" s="227"/>
      <c r="DU196" s="227"/>
      <c r="DV196" s="227"/>
      <c r="DW196" s="227"/>
      <c r="DX196" s="227"/>
      <c r="DY196" s="227"/>
      <c r="DZ196" s="227"/>
      <c r="EA196" s="227"/>
      <c r="EB196" s="227"/>
      <c r="EC196" s="227"/>
      <c r="ED196" s="227"/>
      <c r="EE196" s="227"/>
      <c r="EF196" s="227"/>
      <c r="EG196" s="227"/>
      <c r="EH196" s="227"/>
      <c r="EI196" s="227"/>
      <c r="EJ196" s="227"/>
      <c r="EK196" s="227"/>
      <c r="EL196" s="227"/>
      <c r="EM196" s="227"/>
      <c r="EN196" s="227"/>
      <c r="EO196" s="227"/>
      <c r="EP196" s="227"/>
      <c r="EQ196" s="227"/>
      <c r="ER196" s="227"/>
      <c r="ES196" s="227"/>
      <c r="ET196" s="227"/>
      <c r="EU196" s="227"/>
      <c r="EV196" s="227"/>
      <c r="EW196" s="227"/>
      <c r="EX196" s="227"/>
      <c r="EY196" s="227"/>
      <c r="EZ196" s="227"/>
      <c r="FA196" s="227"/>
      <c r="FB196" s="227"/>
      <c r="FC196" s="227"/>
      <c r="FD196" s="227"/>
      <c r="FE196" s="227"/>
      <c r="FF196" s="227"/>
      <c r="FG196" s="227"/>
      <c r="FH196" s="227"/>
      <c r="FI196" s="227"/>
      <c r="FJ196" s="227"/>
      <c r="FK196" s="227"/>
      <c r="FL196" s="227"/>
      <c r="FM196" s="227"/>
      <c r="FN196" s="227"/>
      <c r="FO196" s="227"/>
    </row>
    <row r="197" spans="1:171" s="362" customFormat="1">
      <c r="A197" s="360"/>
      <c r="B197" s="271"/>
      <c r="C197" s="360"/>
      <c r="D197" s="360"/>
      <c r="E197" s="360"/>
      <c r="F197" s="360"/>
      <c r="G197" s="360"/>
      <c r="H197" s="360"/>
      <c r="I197" s="360"/>
      <c r="J197" s="360"/>
      <c r="K197" s="360"/>
      <c r="L197" s="360"/>
      <c r="M197" s="360"/>
      <c r="N197" s="360"/>
      <c r="O197" s="360"/>
      <c r="P197" s="360"/>
      <c r="Q197" s="360"/>
      <c r="R197" s="360"/>
      <c r="S197" s="360"/>
      <c r="T197" s="360"/>
      <c r="U197" s="360"/>
      <c r="V197" s="360"/>
      <c r="W197" s="360"/>
      <c r="X197" s="360"/>
      <c r="Y197" s="360"/>
      <c r="Z197" s="360"/>
      <c r="AA197" s="360"/>
      <c r="AB197" s="360"/>
      <c r="AC197" s="360"/>
      <c r="AD197" s="360"/>
      <c r="AE197" s="360"/>
      <c r="AF197" s="360"/>
      <c r="AG197" s="360"/>
      <c r="AH197" s="360"/>
      <c r="AI197" s="360"/>
      <c r="AJ197" s="360"/>
      <c r="AK197" s="361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27"/>
      <c r="AV197" s="227"/>
      <c r="AW197" s="227"/>
      <c r="AX197" s="227"/>
      <c r="AY197" s="227"/>
      <c r="AZ197" s="227"/>
      <c r="BA197" s="227"/>
      <c r="BB197" s="227"/>
      <c r="BC197" s="227"/>
      <c r="BD197" s="227"/>
      <c r="BE197" s="227"/>
      <c r="BF197" s="227"/>
      <c r="BG197" s="227"/>
      <c r="BH197" s="227"/>
      <c r="BI197" s="227"/>
      <c r="BJ197" s="227"/>
      <c r="BK197" s="227"/>
      <c r="BL197" s="227"/>
      <c r="BM197" s="227"/>
      <c r="BN197" s="227"/>
      <c r="BO197" s="227"/>
      <c r="BP197" s="227"/>
      <c r="BQ197" s="227"/>
      <c r="BR197" s="227"/>
      <c r="BS197" s="227"/>
      <c r="BT197" s="227"/>
      <c r="BU197" s="227"/>
      <c r="BV197" s="227"/>
      <c r="BW197" s="227"/>
      <c r="BX197" s="227"/>
      <c r="BY197" s="227"/>
      <c r="BZ197" s="227"/>
      <c r="CA197" s="227"/>
      <c r="CB197" s="227"/>
      <c r="CC197" s="227"/>
      <c r="CD197" s="227"/>
      <c r="CE197" s="227"/>
      <c r="CF197" s="227"/>
      <c r="CG197" s="227"/>
      <c r="CH197" s="227"/>
      <c r="CI197" s="227"/>
      <c r="CJ197" s="227"/>
      <c r="CK197" s="227"/>
      <c r="CL197" s="227"/>
      <c r="CM197" s="227"/>
      <c r="CN197" s="227"/>
      <c r="CO197" s="227"/>
      <c r="CP197" s="227"/>
      <c r="CQ197" s="227"/>
      <c r="CR197" s="227"/>
      <c r="CS197" s="227"/>
      <c r="CT197" s="227"/>
      <c r="CU197" s="227"/>
      <c r="CV197" s="227"/>
      <c r="CW197" s="227"/>
      <c r="CX197" s="227"/>
      <c r="CY197" s="227"/>
      <c r="CZ197" s="227"/>
      <c r="DA197" s="227"/>
      <c r="DB197" s="227"/>
      <c r="DC197" s="227"/>
      <c r="DD197" s="227"/>
      <c r="DE197" s="227"/>
      <c r="DF197" s="227"/>
      <c r="DG197" s="227"/>
      <c r="DH197" s="227"/>
      <c r="DI197" s="227"/>
      <c r="DJ197" s="227"/>
      <c r="DK197" s="227"/>
      <c r="DL197" s="227"/>
      <c r="DM197" s="227"/>
      <c r="DN197" s="227"/>
      <c r="DO197" s="227"/>
      <c r="DP197" s="227"/>
      <c r="DQ197" s="227"/>
      <c r="DR197" s="227"/>
      <c r="DS197" s="227"/>
      <c r="DT197" s="227"/>
      <c r="DU197" s="227"/>
      <c r="DV197" s="227"/>
      <c r="DW197" s="227"/>
      <c r="DX197" s="227"/>
      <c r="DY197" s="227"/>
      <c r="DZ197" s="227"/>
      <c r="EA197" s="227"/>
      <c r="EB197" s="227"/>
      <c r="EC197" s="227"/>
      <c r="ED197" s="227"/>
      <c r="EE197" s="227"/>
      <c r="EF197" s="227"/>
      <c r="EG197" s="227"/>
      <c r="EH197" s="227"/>
      <c r="EI197" s="227"/>
      <c r="EJ197" s="227"/>
      <c r="EK197" s="227"/>
      <c r="EL197" s="227"/>
      <c r="EM197" s="227"/>
      <c r="EN197" s="227"/>
      <c r="EO197" s="227"/>
      <c r="EP197" s="227"/>
      <c r="EQ197" s="227"/>
      <c r="ER197" s="227"/>
      <c r="ES197" s="227"/>
      <c r="ET197" s="227"/>
      <c r="EU197" s="227"/>
      <c r="EV197" s="227"/>
      <c r="EW197" s="227"/>
      <c r="EX197" s="227"/>
      <c r="EY197" s="227"/>
      <c r="EZ197" s="227"/>
      <c r="FA197" s="227"/>
      <c r="FB197" s="227"/>
      <c r="FC197" s="227"/>
      <c r="FD197" s="227"/>
      <c r="FE197" s="227"/>
      <c r="FF197" s="227"/>
      <c r="FG197" s="227"/>
      <c r="FH197" s="227"/>
      <c r="FI197" s="227"/>
      <c r="FJ197" s="227"/>
      <c r="FK197" s="227"/>
      <c r="FL197" s="227"/>
      <c r="FM197" s="227"/>
      <c r="FN197" s="227"/>
      <c r="FO197" s="227"/>
    </row>
    <row r="198" spans="1:171" s="362" customFormat="1">
      <c r="A198" s="360"/>
      <c r="B198" s="271"/>
      <c r="C198" s="360"/>
      <c r="D198" s="360"/>
      <c r="E198" s="360"/>
      <c r="F198" s="360"/>
      <c r="G198" s="360"/>
      <c r="H198" s="360"/>
      <c r="I198" s="360"/>
      <c r="J198" s="360"/>
      <c r="K198" s="360"/>
      <c r="L198" s="360"/>
      <c r="M198" s="360"/>
      <c r="N198" s="360"/>
      <c r="O198" s="360"/>
      <c r="P198" s="360"/>
      <c r="Q198" s="360"/>
      <c r="R198" s="360"/>
      <c r="S198" s="360"/>
      <c r="T198" s="360"/>
      <c r="U198" s="360"/>
      <c r="V198" s="360"/>
      <c r="W198" s="360"/>
      <c r="X198" s="360"/>
      <c r="Y198" s="360"/>
      <c r="Z198" s="360"/>
      <c r="AA198" s="360"/>
      <c r="AB198" s="360"/>
      <c r="AC198" s="360"/>
      <c r="AD198" s="360"/>
      <c r="AE198" s="360"/>
      <c r="AF198" s="360"/>
      <c r="AG198" s="360"/>
      <c r="AH198" s="360"/>
      <c r="AI198" s="360"/>
      <c r="AJ198" s="360"/>
      <c r="AK198" s="361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27"/>
      <c r="AV198" s="227"/>
      <c r="AW198" s="227"/>
      <c r="AX198" s="227"/>
      <c r="AY198" s="227"/>
      <c r="AZ198" s="227"/>
      <c r="BA198" s="227"/>
      <c r="BB198" s="227"/>
      <c r="BC198" s="227"/>
      <c r="BD198" s="227"/>
      <c r="BE198" s="227"/>
      <c r="BF198" s="227"/>
      <c r="BG198" s="227"/>
      <c r="BH198" s="227"/>
      <c r="BI198" s="227"/>
      <c r="BJ198" s="227"/>
      <c r="BK198" s="227"/>
      <c r="BL198" s="227"/>
      <c r="BM198" s="227"/>
      <c r="BN198" s="227"/>
      <c r="BO198" s="227"/>
      <c r="BP198" s="227"/>
      <c r="BQ198" s="227"/>
      <c r="BR198" s="227"/>
      <c r="BS198" s="227"/>
      <c r="BT198" s="227"/>
      <c r="BU198" s="227"/>
      <c r="BV198" s="227"/>
      <c r="BW198" s="227"/>
      <c r="BX198" s="227"/>
      <c r="BY198" s="227"/>
      <c r="BZ198" s="227"/>
      <c r="CA198" s="227"/>
      <c r="CB198" s="227"/>
      <c r="CC198" s="227"/>
      <c r="CD198" s="227"/>
      <c r="CE198" s="227"/>
      <c r="CF198" s="227"/>
      <c r="CG198" s="227"/>
      <c r="CH198" s="227"/>
      <c r="CI198" s="227"/>
      <c r="CJ198" s="227"/>
      <c r="CK198" s="227"/>
      <c r="CL198" s="227"/>
      <c r="CM198" s="227"/>
      <c r="CN198" s="227"/>
      <c r="CO198" s="227"/>
      <c r="CP198" s="227"/>
      <c r="CQ198" s="227"/>
      <c r="CR198" s="227"/>
      <c r="CS198" s="227"/>
      <c r="CT198" s="227"/>
      <c r="CU198" s="227"/>
      <c r="CV198" s="227"/>
      <c r="CW198" s="227"/>
      <c r="CX198" s="227"/>
      <c r="CY198" s="227"/>
      <c r="CZ198" s="227"/>
      <c r="DA198" s="227"/>
      <c r="DB198" s="227"/>
      <c r="DC198" s="227"/>
      <c r="DD198" s="227"/>
      <c r="DE198" s="227"/>
      <c r="DF198" s="227"/>
      <c r="DG198" s="227"/>
      <c r="DH198" s="227"/>
      <c r="DI198" s="227"/>
      <c r="DJ198" s="227"/>
      <c r="DK198" s="227"/>
      <c r="DL198" s="227"/>
      <c r="DM198" s="227"/>
      <c r="DN198" s="227"/>
      <c r="DO198" s="227"/>
      <c r="DP198" s="227"/>
      <c r="DQ198" s="227"/>
      <c r="DR198" s="227"/>
      <c r="DS198" s="227"/>
      <c r="DT198" s="227"/>
      <c r="DU198" s="227"/>
      <c r="DV198" s="227"/>
      <c r="DW198" s="227"/>
      <c r="DX198" s="227"/>
      <c r="DY198" s="227"/>
      <c r="DZ198" s="227"/>
      <c r="EA198" s="227"/>
      <c r="EB198" s="227"/>
      <c r="EC198" s="227"/>
      <c r="ED198" s="227"/>
      <c r="EE198" s="227"/>
      <c r="EF198" s="227"/>
      <c r="EG198" s="227"/>
      <c r="EH198" s="227"/>
      <c r="EI198" s="227"/>
      <c r="EJ198" s="227"/>
      <c r="EK198" s="227"/>
      <c r="EL198" s="227"/>
      <c r="EM198" s="227"/>
      <c r="EN198" s="227"/>
      <c r="EO198" s="227"/>
      <c r="EP198" s="227"/>
      <c r="EQ198" s="227"/>
      <c r="ER198" s="227"/>
      <c r="ES198" s="227"/>
      <c r="ET198" s="227"/>
      <c r="EU198" s="227"/>
      <c r="EV198" s="227"/>
      <c r="EW198" s="227"/>
      <c r="EX198" s="227"/>
      <c r="EY198" s="227"/>
      <c r="EZ198" s="227"/>
      <c r="FA198" s="227"/>
      <c r="FB198" s="227"/>
      <c r="FC198" s="227"/>
      <c r="FD198" s="227"/>
      <c r="FE198" s="227"/>
      <c r="FF198" s="227"/>
      <c r="FG198" s="227"/>
      <c r="FH198" s="227"/>
      <c r="FI198" s="227"/>
      <c r="FJ198" s="227"/>
      <c r="FK198" s="227"/>
      <c r="FL198" s="227"/>
      <c r="FM198" s="227"/>
      <c r="FN198" s="227"/>
      <c r="FO198" s="227"/>
    </row>
    <row r="199" spans="1:171" s="362" customFormat="1">
      <c r="A199" s="360"/>
      <c r="B199" s="271"/>
      <c r="C199" s="360"/>
      <c r="D199" s="360"/>
      <c r="E199" s="360"/>
      <c r="F199" s="360"/>
      <c r="G199" s="360"/>
      <c r="H199" s="360"/>
      <c r="I199" s="360"/>
      <c r="J199" s="360"/>
      <c r="K199" s="360"/>
      <c r="L199" s="360"/>
      <c r="M199" s="360"/>
      <c r="N199" s="360"/>
      <c r="O199" s="360"/>
      <c r="P199" s="360"/>
      <c r="Q199" s="360"/>
      <c r="R199" s="360"/>
      <c r="S199" s="360"/>
      <c r="T199" s="360"/>
      <c r="U199" s="360"/>
      <c r="V199" s="360"/>
      <c r="W199" s="360"/>
      <c r="X199" s="360"/>
      <c r="Y199" s="360"/>
      <c r="Z199" s="360"/>
      <c r="AA199" s="360"/>
      <c r="AB199" s="360"/>
      <c r="AC199" s="360"/>
      <c r="AD199" s="360"/>
      <c r="AE199" s="360"/>
      <c r="AF199" s="360"/>
      <c r="AG199" s="360"/>
      <c r="AH199" s="360"/>
      <c r="AI199" s="360"/>
      <c r="AJ199" s="360"/>
      <c r="AK199" s="361"/>
      <c r="AL199" s="227"/>
      <c r="AM199" s="227"/>
      <c r="AN199" s="227"/>
      <c r="AO199" s="227"/>
      <c r="AP199" s="227"/>
      <c r="AQ199" s="227"/>
      <c r="AR199" s="227"/>
      <c r="AS199" s="227"/>
      <c r="AT199" s="227"/>
      <c r="AU199" s="227"/>
      <c r="AV199" s="227"/>
      <c r="AW199" s="227"/>
      <c r="AX199" s="227"/>
      <c r="AY199" s="227"/>
      <c r="AZ199" s="227"/>
      <c r="BA199" s="227"/>
      <c r="BB199" s="227"/>
      <c r="BC199" s="227"/>
      <c r="BD199" s="227"/>
      <c r="BE199" s="227"/>
      <c r="BF199" s="227"/>
      <c r="BG199" s="227"/>
      <c r="BH199" s="227"/>
      <c r="BI199" s="227"/>
      <c r="BJ199" s="227"/>
      <c r="BK199" s="227"/>
      <c r="BL199" s="227"/>
      <c r="BM199" s="227"/>
      <c r="BN199" s="227"/>
      <c r="BO199" s="227"/>
      <c r="BP199" s="227"/>
      <c r="BQ199" s="227"/>
      <c r="BR199" s="227"/>
      <c r="BS199" s="227"/>
      <c r="BT199" s="227"/>
      <c r="BU199" s="227"/>
      <c r="BV199" s="227"/>
      <c r="BW199" s="227"/>
      <c r="BX199" s="227"/>
      <c r="BY199" s="227"/>
      <c r="BZ199" s="227"/>
      <c r="CA199" s="227"/>
      <c r="CB199" s="227"/>
      <c r="CC199" s="227"/>
      <c r="CD199" s="227"/>
      <c r="CE199" s="227"/>
      <c r="CF199" s="227"/>
      <c r="CG199" s="227"/>
      <c r="CH199" s="227"/>
      <c r="CI199" s="227"/>
      <c r="CJ199" s="227"/>
      <c r="CK199" s="227"/>
      <c r="CL199" s="227"/>
      <c r="CM199" s="227"/>
      <c r="CN199" s="227"/>
      <c r="CO199" s="227"/>
      <c r="CP199" s="227"/>
      <c r="CQ199" s="227"/>
      <c r="CR199" s="227"/>
      <c r="CS199" s="227"/>
      <c r="CT199" s="227"/>
      <c r="CU199" s="227"/>
      <c r="CV199" s="227"/>
      <c r="CW199" s="227"/>
      <c r="CX199" s="227"/>
      <c r="CY199" s="227"/>
      <c r="CZ199" s="227"/>
      <c r="DA199" s="227"/>
      <c r="DB199" s="227"/>
      <c r="DC199" s="227"/>
      <c r="DD199" s="227"/>
      <c r="DE199" s="227"/>
      <c r="DF199" s="227"/>
      <c r="DG199" s="227"/>
      <c r="DH199" s="227"/>
      <c r="DI199" s="227"/>
      <c r="DJ199" s="227"/>
      <c r="DK199" s="227"/>
      <c r="DL199" s="227"/>
      <c r="DM199" s="227"/>
      <c r="DN199" s="227"/>
      <c r="DO199" s="227"/>
      <c r="DP199" s="227"/>
      <c r="DQ199" s="227"/>
      <c r="DR199" s="227"/>
      <c r="DS199" s="227"/>
      <c r="DT199" s="227"/>
      <c r="DU199" s="227"/>
      <c r="DV199" s="227"/>
      <c r="DW199" s="227"/>
      <c r="DX199" s="227"/>
      <c r="DY199" s="227"/>
      <c r="DZ199" s="227"/>
      <c r="EA199" s="227"/>
      <c r="EB199" s="227"/>
      <c r="EC199" s="227"/>
      <c r="ED199" s="227"/>
      <c r="EE199" s="227"/>
      <c r="EF199" s="227"/>
      <c r="EG199" s="227"/>
      <c r="EH199" s="227"/>
      <c r="EI199" s="227"/>
      <c r="EJ199" s="227"/>
      <c r="EK199" s="227"/>
      <c r="EL199" s="227"/>
      <c r="EM199" s="227"/>
      <c r="EN199" s="227"/>
      <c r="EO199" s="227"/>
      <c r="EP199" s="227"/>
      <c r="EQ199" s="227"/>
      <c r="ER199" s="227"/>
      <c r="ES199" s="227"/>
      <c r="ET199" s="227"/>
      <c r="EU199" s="227"/>
      <c r="EV199" s="227"/>
      <c r="EW199" s="227"/>
      <c r="EX199" s="227"/>
      <c r="EY199" s="227"/>
      <c r="EZ199" s="227"/>
      <c r="FA199" s="227"/>
      <c r="FB199" s="227"/>
      <c r="FC199" s="227"/>
      <c r="FD199" s="227"/>
      <c r="FE199" s="227"/>
      <c r="FF199" s="227"/>
      <c r="FG199" s="227"/>
      <c r="FH199" s="227"/>
      <c r="FI199" s="227"/>
      <c r="FJ199" s="227"/>
      <c r="FK199" s="227"/>
      <c r="FL199" s="227"/>
      <c r="FM199" s="227"/>
      <c r="FN199" s="227"/>
      <c r="FO199" s="227"/>
    </row>
    <row r="200" spans="1:171" s="362" customFormat="1">
      <c r="A200" s="360"/>
      <c r="B200" s="271"/>
      <c r="C200" s="360"/>
      <c r="D200" s="360"/>
      <c r="E200" s="360"/>
      <c r="F200" s="360"/>
      <c r="G200" s="360"/>
      <c r="H200" s="360"/>
      <c r="I200" s="360"/>
      <c r="J200" s="360"/>
      <c r="K200" s="360"/>
      <c r="L200" s="360"/>
      <c r="M200" s="360"/>
      <c r="N200" s="360"/>
      <c r="O200" s="360"/>
      <c r="P200" s="360"/>
      <c r="Q200" s="360"/>
      <c r="R200" s="360"/>
      <c r="S200" s="360"/>
      <c r="T200" s="360"/>
      <c r="U200" s="360"/>
      <c r="V200" s="360"/>
      <c r="W200" s="360"/>
      <c r="X200" s="360"/>
      <c r="Y200" s="360"/>
      <c r="Z200" s="360"/>
      <c r="AA200" s="360"/>
      <c r="AB200" s="360"/>
      <c r="AC200" s="360"/>
      <c r="AD200" s="360"/>
      <c r="AE200" s="360"/>
      <c r="AF200" s="360"/>
      <c r="AG200" s="360"/>
      <c r="AH200" s="360"/>
      <c r="AI200" s="360"/>
      <c r="AJ200" s="360"/>
      <c r="AK200" s="361"/>
      <c r="AL200" s="227"/>
      <c r="AM200" s="227"/>
      <c r="AN200" s="227"/>
      <c r="AO200" s="227"/>
      <c r="AP200" s="227"/>
      <c r="AQ200" s="227"/>
      <c r="AR200" s="227"/>
      <c r="AS200" s="227"/>
      <c r="AT200" s="227"/>
      <c r="AU200" s="227"/>
      <c r="AV200" s="227"/>
      <c r="AW200" s="227"/>
      <c r="AX200" s="227"/>
      <c r="AY200" s="227"/>
      <c r="AZ200" s="227"/>
      <c r="BA200" s="227"/>
      <c r="BB200" s="227"/>
      <c r="BC200" s="227"/>
      <c r="BD200" s="227"/>
      <c r="BE200" s="227"/>
      <c r="BF200" s="227"/>
      <c r="BG200" s="227"/>
      <c r="BH200" s="227"/>
      <c r="BI200" s="227"/>
      <c r="BJ200" s="227"/>
      <c r="BK200" s="227"/>
      <c r="BL200" s="227"/>
      <c r="BM200" s="227"/>
      <c r="BN200" s="227"/>
      <c r="BO200" s="227"/>
      <c r="BP200" s="227"/>
      <c r="BQ200" s="227"/>
      <c r="BR200" s="227"/>
      <c r="BS200" s="227"/>
      <c r="BT200" s="227"/>
      <c r="BU200" s="227"/>
      <c r="BV200" s="227"/>
      <c r="BW200" s="227"/>
      <c r="BX200" s="227"/>
      <c r="BY200" s="227"/>
      <c r="BZ200" s="227"/>
      <c r="CA200" s="227"/>
      <c r="CB200" s="227"/>
      <c r="CC200" s="227"/>
      <c r="CD200" s="227"/>
      <c r="CE200" s="227"/>
      <c r="CF200" s="227"/>
      <c r="CG200" s="227"/>
      <c r="CH200" s="227"/>
      <c r="CI200" s="227"/>
      <c r="CJ200" s="227"/>
      <c r="CK200" s="227"/>
      <c r="CL200" s="227"/>
      <c r="CM200" s="227"/>
      <c r="CN200" s="227"/>
      <c r="CO200" s="227"/>
      <c r="CP200" s="227"/>
      <c r="CQ200" s="227"/>
      <c r="CR200" s="227"/>
      <c r="CS200" s="227"/>
      <c r="CT200" s="227"/>
      <c r="CU200" s="227"/>
      <c r="CV200" s="227"/>
      <c r="CW200" s="227"/>
      <c r="CX200" s="227"/>
      <c r="CY200" s="227"/>
      <c r="CZ200" s="227"/>
      <c r="DA200" s="227"/>
      <c r="DB200" s="227"/>
      <c r="DC200" s="227"/>
      <c r="DD200" s="227"/>
      <c r="DE200" s="227"/>
      <c r="DF200" s="227"/>
      <c r="DG200" s="227"/>
      <c r="DH200" s="227"/>
      <c r="DI200" s="227"/>
      <c r="DJ200" s="227"/>
      <c r="DK200" s="227"/>
      <c r="DL200" s="227"/>
      <c r="DM200" s="227"/>
      <c r="DN200" s="227"/>
      <c r="DO200" s="227"/>
      <c r="DP200" s="227"/>
      <c r="DQ200" s="227"/>
      <c r="DR200" s="227"/>
      <c r="DS200" s="227"/>
      <c r="DT200" s="227"/>
      <c r="DU200" s="227"/>
      <c r="DV200" s="227"/>
      <c r="DW200" s="227"/>
      <c r="DX200" s="227"/>
      <c r="DY200" s="227"/>
      <c r="DZ200" s="227"/>
      <c r="EA200" s="227"/>
      <c r="EB200" s="227"/>
      <c r="EC200" s="227"/>
      <c r="ED200" s="227"/>
      <c r="EE200" s="227"/>
      <c r="EF200" s="227"/>
      <c r="EG200" s="227"/>
      <c r="EH200" s="227"/>
      <c r="EI200" s="227"/>
      <c r="EJ200" s="227"/>
      <c r="EK200" s="227"/>
      <c r="EL200" s="227"/>
      <c r="EM200" s="227"/>
      <c r="EN200" s="227"/>
      <c r="EO200" s="227"/>
      <c r="EP200" s="227"/>
      <c r="EQ200" s="227"/>
      <c r="ER200" s="227"/>
      <c r="ES200" s="227"/>
      <c r="ET200" s="227"/>
      <c r="EU200" s="227"/>
      <c r="EV200" s="227"/>
      <c r="EW200" s="227"/>
      <c r="EX200" s="227"/>
      <c r="EY200" s="227"/>
      <c r="EZ200" s="227"/>
      <c r="FA200" s="227"/>
      <c r="FB200" s="227"/>
      <c r="FC200" s="227"/>
      <c r="FD200" s="227"/>
      <c r="FE200" s="227"/>
      <c r="FF200" s="227"/>
      <c r="FG200" s="227"/>
      <c r="FH200" s="227"/>
      <c r="FI200" s="227"/>
      <c r="FJ200" s="227"/>
      <c r="FK200" s="227"/>
      <c r="FL200" s="227"/>
      <c r="FM200" s="227"/>
      <c r="FN200" s="227"/>
      <c r="FO200" s="227"/>
    </row>
    <row r="201" spans="1:171" s="362" customFormat="1">
      <c r="A201" s="360"/>
      <c r="B201" s="271"/>
      <c r="C201" s="360"/>
      <c r="D201" s="360"/>
      <c r="E201" s="360"/>
      <c r="F201" s="360"/>
      <c r="G201" s="360"/>
      <c r="H201" s="360"/>
      <c r="I201" s="360"/>
      <c r="J201" s="360"/>
      <c r="K201" s="360"/>
      <c r="L201" s="360"/>
      <c r="M201" s="360"/>
      <c r="N201" s="360"/>
      <c r="O201" s="360"/>
      <c r="P201" s="360"/>
      <c r="Q201" s="360"/>
      <c r="R201" s="360"/>
      <c r="S201" s="360"/>
      <c r="T201" s="360"/>
      <c r="U201" s="360"/>
      <c r="V201" s="360"/>
      <c r="W201" s="360"/>
      <c r="X201" s="360"/>
      <c r="Y201" s="360"/>
      <c r="Z201" s="360"/>
      <c r="AA201" s="360"/>
      <c r="AB201" s="360"/>
      <c r="AC201" s="360"/>
      <c r="AD201" s="360"/>
      <c r="AE201" s="360"/>
      <c r="AF201" s="360"/>
      <c r="AG201" s="360"/>
      <c r="AH201" s="360"/>
      <c r="AI201" s="360"/>
      <c r="AJ201" s="360"/>
      <c r="AK201" s="361"/>
      <c r="AL201" s="227"/>
      <c r="AM201" s="227"/>
      <c r="AN201" s="227"/>
      <c r="AO201" s="227"/>
      <c r="AP201" s="227"/>
      <c r="AQ201" s="227"/>
      <c r="AR201" s="227"/>
      <c r="AS201" s="227"/>
      <c r="AT201" s="227"/>
      <c r="AU201" s="227"/>
      <c r="AV201" s="227"/>
      <c r="AW201" s="227"/>
      <c r="AX201" s="227"/>
      <c r="AY201" s="227"/>
      <c r="AZ201" s="227"/>
      <c r="BA201" s="227"/>
      <c r="BB201" s="227"/>
      <c r="BC201" s="227"/>
      <c r="BD201" s="227"/>
      <c r="BE201" s="227"/>
      <c r="BF201" s="227"/>
      <c r="BG201" s="227"/>
      <c r="BH201" s="227"/>
      <c r="BI201" s="227"/>
      <c r="BJ201" s="227"/>
      <c r="BK201" s="227"/>
      <c r="BL201" s="227"/>
      <c r="BM201" s="227"/>
      <c r="BN201" s="227"/>
      <c r="BO201" s="227"/>
      <c r="BP201" s="227"/>
      <c r="BQ201" s="227"/>
      <c r="BR201" s="227"/>
      <c r="BS201" s="227"/>
      <c r="BT201" s="227"/>
      <c r="BU201" s="227"/>
      <c r="BV201" s="227"/>
      <c r="BW201" s="227"/>
      <c r="BX201" s="227"/>
      <c r="BY201" s="227"/>
      <c r="BZ201" s="227"/>
      <c r="CA201" s="227"/>
      <c r="CB201" s="227"/>
      <c r="CC201" s="227"/>
      <c r="CD201" s="227"/>
      <c r="CE201" s="227"/>
      <c r="CF201" s="227"/>
      <c r="CG201" s="227"/>
      <c r="CH201" s="227"/>
      <c r="CI201" s="227"/>
      <c r="CJ201" s="227"/>
      <c r="CK201" s="227"/>
      <c r="CL201" s="227"/>
      <c r="CM201" s="227"/>
      <c r="CN201" s="227"/>
      <c r="CO201" s="227"/>
      <c r="CP201" s="227"/>
      <c r="CQ201" s="227"/>
      <c r="CR201" s="227"/>
      <c r="CS201" s="227"/>
      <c r="CT201" s="227"/>
      <c r="CU201" s="227"/>
      <c r="CV201" s="227"/>
      <c r="CW201" s="227"/>
      <c r="CX201" s="227"/>
      <c r="CY201" s="227"/>
      <c r="CZ201" s="227"/>
      <c r="DA201" s="227"/>
      <c r="DB201" s="227"/>
      <c r="DC201" s="227"/>
      <c r="DD201" s="227"/>
      <c r="DE201" s="227"/>
      <c r="DF201" s="227"/>
      <c r="DG201" s="227"/>
      <c r="DH201" s="227"/>
      <c r="DI201" s="227"/>
      <c r="DJ201" s="227"/>
      <c r="DK201" s="227"/>
      <c r="DL201" s="227"/>
      <c r="DM201" s="227"/>
      <c r="DN201" s="227"/>
      <c r="DO201" s="227"/>
      <c r="DP201" s="227"/>
      <c r="DQ201" s="227"/>
      <c r="DR201" s="227"/>
      <c r="DS201" s="227"/>
      <c r="DT201" s="227"/>
      <c r="DU201" s="227"/>
      <c r="DV201" s="227"/>
      <c r="DW201" s="227"/>
      <c r="DX201" s="227"/>
      <c r="DY201" s="227"/>
      <c r="DZ201" s="227"/>
      <c r="EA201" s="227"/>
      <c r="EB201" s="227"/>
      <c r="EC201" s="227"/>
      <c r="ED201" s="227"/>
      <c r="EE201" s="227"/>
      <c r="EF201" s="227"/>
      <c r="EG201" s="227"/>
      <c r="EH201" s="227"/>
      <c r="EI201" s="227"/>
      <c r="EJ201" s="227"/>
      <c r="EK201" s="227"/>
      <c r="EL201" s="227"/>
      <c r="EM201" s="227"/>
      <c r="EN201" s="227"/>
      <c r="EO201" s="227"/>
      <c r="EP201" s="227"/>
      <c r="EQ201" s="227"/>
      <c r="ER201" s="227"/>
      <c r="ES201" s="227"/>
      <c r="ET201" s="227"/>
      <c r="EU201" s="227"/>
      <c r="EV201" s="227"/>
      <c r="EW201" s="227"/>
      <c r="EX201" s="227"/>
      <c r="EY201" s="227"/>
      <c r="EZ201" s="227"/>
      <c r="FA201" s="227"/>
      <c r="FB201" s="227"/>
      <c r="FC201" s="227"/>
      <c r="FD201" s="227"/>
      <c r="FE201" s="227"/>
      <c r="FF201" s="227"/>
      <c r="FG201" s="227"/>
      <c r="FH201" s="227"/>
      <c r="FI201" s="227"/>
      <c r="FJ201" s="227"/>
      <c r="FK201" s="227"/>
      <c r="FL201" s="227"/>
      <c r="FM201" s="227"/>
      <c r="FN201" s="227"/>
      <c r="FO201" s="227"/>
    </row>
    <row r="202" spans="1:171" s="362" customFormat="1">
      <c r="A202" s="360"/>
      <c r="B202" s="271"/>
      <c r="C202" s="360"/>
      <c r="D202" s="360"/>
      <c r="E202" s="360"/>
      <c r="F202" s="360"/>
      <c r="G202" s="360"/>
      <c r="H202" s="360"/>
      <c r="I202" s="360"/>
      <c r="J202" s="360"/>
      <c r="K202" s="360"/>
      <c r="L202" s="360"/>
      <c r="M202" s="360"/>
      <c r="N202" s="360"/>
      <c r="O202" s="360"/>
      <c r="P202" s="360"/>
      <c r="Q202" s="360"/>
      <c r="R202" s="360"/>
      <c r="S202" s="360"/>
      <c r="T202" s="360"/>
      <c r="U202" s="360"/>
      <c r="V202" s="360"/>
      <c r="W202" s="360"/>
      <c r="X202" s="360"/>
      <c r="Y202" s="360"/>
      <c r="Z202" s="360"/>
      <c r="AA202" s="360"/>
      <c r="AB202" s="360"/>
      <c r="AC202" s="360"/>
      <c r="AD202" s="360"/>
      <c r="AE202" s="360"/>
      <c r="AF202" s="360"/>
      <c r="AG202" s="360"/>
      <c r="AH202" s="360"/>
      <c r="AI202" s="360"/>
      <c r="AJ202" s="360"/>
      <c r="AK202" s="361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  <c r="AY202" s="227"/>
      <c r="AZ202" s="227"/>
      <c r="BA202" s="227"/>
      <c r="BB202" s="227"/>
      <c r="BC202" s="227"/>
      <c r="BD202" s="227"/>
      <c r="BE202" s="227"/>
      <c r="BF202" s="227"/>
      <c r="BG202" s="227"/>
      <c r="BH202" s="227"/>
      <c r="BI202" s="227"/>
      <c r="BJ202" s="227"/>
      <c r="BK202" s="227"/>
      <c r="BL202" s="227"/>
      <c r="BM202" s="227"/>
      <c r="BN202" s="227"/>
      <c r="BO202" s="227"/>
      <c r="BP202" s="227"/>
      <c r="BQ202" s="227"/>
      <c r="BR202" s="227"/>
      <c r="BS202" s="227"/>
      <c r="BT202" s="227"/>
      <c r="BU202" s="227"/>
      <c r="BV202" s="227"/>
      <c r="BW202" s="227"/>
      <c r="BX202" s="227"/>
      <c r="BY202" s="227"/>
      <c r="BZ202" s="227"/>
      <c r="CA202" s="227"/>
      <c r="CB202" s="227"/>
      <c r="CC202" s="227"/>
      <c r="CD202" s="227"/>
      <c r="CE202" s="227"/>
      <c r="CF202" s="227"/>
      <c r="CG202" s="227"/>
      <c r="CH202" s="227"/>
      <c r="CI202" s="227"/>
      <c r="CJ202" s="227"/>
      <c r="CK202" s="227"/>
      <c r="CL202" s="227"/>
      <c r="CM202" s="227"/>
      <c r="CN202" s="227"/>
      <c r="CO202" s="227"/>
      <c r="CP202" s="227"/>
      <c r="CQ202" s="227"/>
      <c r="CR202" s="227"/>
      <c r="CS202" s="227"/>
      <c r="CT202" s="227"/>
      <c r="CU202" s="227"/>
      <c r="CV202" s="227"/>
      <c r="CW202" s="227"/>
      <c r="CX202" s="227"/>
      <c r="CY202" s="227"/>
      <c r="CZ202" s="227"/>
      <c r="DA202" s="227"/>
      <c r="DB202" s="227"/>
      <c r="DC202" s="227"/>
      <c r="DD202" s="227"/>
      <c r="DE202" s="227"/>
      <c r="DF202" s="227"/>
      <c r="DG202" s="227"/>
      <c r="DH202" s="227"/>
      <c r="DI202" s="227"/>
      <c r="DJ202" s="227"/>
      <c r="DK202" s="227"/>
      <c r="DL202" s="227"/>
      <c r="DM202" s="227"/>
      <c r="DN202" s="227"/>
      <c r="DO202" s="227"/>
      <c r="DP202" s="227"/>
      <c r="DQ202" s="227"/>
      <c r="DR202" s="227"/>
      <c r="DS202" s="227"/>
      <c r="DT202" s="227"/>
      <c r="DU202" s="227"/>
      <c r="DV202" s="227"/>
      <c r="DW202" s="227"/>
      <c r="DX202" s="227"/>
      <c r="DY202" s="227"/>
      <c r="DZ202" s="227"/>
      <c r="EA202" s="227"/>
      <c r="EB202" s="227"/>
      <c r="EC202" s="227"/>
      <c r="ED202" s="227"/>
      <c r="EE202" s="227"/>
      <c r="EF202" s="227"/>
      <c r="EG202" s="227"/>
      <c r="EH202" s="227"/>
      <c r="EI202" s="227"/>
      <c r="EJ202" s="227"/>
      <c r="EK202" s="227"/>
      <c r="EL202" s="227"/>
      <c r="EM202" s="227"/>
      <c r="EN202" s="227"/>
      <c r="EO202" s="227"/>
      <c r="EP202" s="227"/>
      <c r="EQ202" s="227"/>
      <c r="ER202" s="227"/>
      <c r="ES202" s="227"/>
      <c r="ET202" s="227"/>
      <c r="EU202" s="227"/>
      <c r="EV202" s="227"/>
      <c r="EW202" s="227"/>
      <c r="EX202" s="227"/>
      <c r="EY202" s="227"/>
      <c r="EZ202" s="227"/>
      <c r="FA202" s="227"/>
      <c r="FB202" s="227"/>
      <c r="FC202" s="227"/>
      <c r="FD202" s="227"/>
      <c r="FE202" s="227"/>
      <c r="FF202" s="227"/>
      <c r="FG202" s="227"/>
      <c r="FH202" s="227"/>
      <c r="FI202" s="227"/>
      <c r="FJ202" s="227"/>
      <c r="FK202" s="227"/>
      <c r="FL202" s="227"/>
      <c r="FM202" s="227"/>
      <c r="FN202" s="227"/>
      <c r="FO202" s="227"/>
    </row>
    <row r="203" spans="1:171" s="362" customFormat="1">
      <c r="A203" s="360"/>
      <c r="B203" s="271"/>
      <c r="C203" s="360"/>
      <c r="D203" s="360"/>
      <c r="E203" s="360"/>
      <c r="F203" s="360"/>
      <c r="G203" s="360"/>
      <c r="H203" s="360"/>
      <c r="I203" s="360"/>
      <c r="J203" s="360"/>
      <c r="K203" s="360"/>
      <c r="L203" s="360"/>
      <c r="M203" s="360"/>
      <c r="N203" s="360"/>
      <c r="O203" s="360"/>
      <c r="P203" s="360"/>
      <c r="Q203" s="360"/>
      <c r="R203" s="360"/>
      <c r="S203" s="360"/>
      <c r="T203" s="360"/>
      <c r="U203" s="360"/>
      <c r="V203" s="360"/>
      <c r="W203" s="360"/>
      <c r="X203" s="360"/>
      <c r="Y203" s="360"/>
      <c r="Z203" s="360"/>
      <c r="AA203" s="360"/>
      <c r="AB203" s="360"/>
      <c r="AC203" s="360"/>
      <c r="AD203" s="360"/>
      <c r="AE203" s="360"/>
      <c r="AF203" s="360"/>
      <c r="AG203" s="360"/>
      <c r="AH203" s="360"/>
      <c r="AI203" s="360"/>
      <c r="AJ203" s="360"/>
      <c r="AK203" s="361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227"/>
      <c r="AW203" s="227"/>
      <c r="AX203" s="227"/>
      <c r="AY203" s="227"/>
      <c r="AZ203" s="227"/>
      <c r="BA203" s="227"/>
      <c r="BB203" s="227"/>
      <c r="BC203" s="227"/>
      <c r="BD203" s="227"/>
      <c r="BE203" s="227"/>
      <c r="BF203" s="227"/>
      <c r="BG203" s="227"/>
      <c r="BH203" s="227"/>
      <c r="BI203" s="227"/>
      <c r="BJ203" s="227"/>
      <c r="BK203" s="227"/>
      <c r="BL203" s="227"/>
      <c r="BM203" s="227"/>
      <c r="BN203" s="227"/>
      <c r="BO203" s="227"/>
      <c r="BP203" s="227"/>
      <c r="BQ203" s="227"/>
      <c r="BR203" s="227"/>
      <c r="BS203" s="227"/>
      <c r="BT203" s="227"/>
      <c r="BU203" s="227"/>
      <c r="BV203" s="227"/>
      <c r="BW203" s="227"/>
      <c r="BX203" s="227"/>
      <c r="BY203" s="227"/>
      <c r="BZ203" s="227"/>
      <c r="CA203" s="227"/>
      <c r="CB203" s="227"/>
      <c r="CC203" s="227"/>
      <c r="CD203" s="227"/>
      <c r="CE203" s="227"/>
      <c r="CF203" s="227"/>
      <c r="CG203" s="227"/>
      <c r="CH203" s="227"/>
      <c r="CI203" s="227"/>
      <c r="CJ203" s="227"/>
      <c r="CK203" s="227"/>
      <c r="CL203" s="227"/>
      <c r="CM203" s="227"/>
      <c r="CN203" s="227"/>
      <c r="CO203" s="227"/>
      <c r="CP203" s="227"/>
      <c r="CQ203" s="227"/>
      <c r="CR203" s="227"/>
      <c r="CS203" s="227"/>
      <c r="CT203" s="227"/>
      <c r="CU203" s="227"/>
      <c r="CV203" s="227"/>
      <c r="CW203" s="227"/>
      <c r="CX203" s="227"/>
      <c r="CY203" s="227"/>
      <c r="CZ203" s="227"/>
      <c r="DA203" s="227"/>
      <c r="DB203" s="227"/>
      <c r="DC203" s="227"/>
      <c r="DD203" s="227"/>
      <c r="DE203" s="227"/>
      <c r="DF203" s="227"/>
      <c r="DG203" s="227"/>
      <c r="DH203" s="227"/>
      <c r="DI203" s="227"/>
      <c r="DJ203" s="227"/>
      <c r="DK203" s="227"/>
      <c r="DL203" s="227"/>
      <c r="DM203" s="227"/>
      <c r="DN203" s="227"/>
      <c r="DO203" s="227"/>
      <c r="DP203" s="227"/>
      <c r="DQ203" s="227"/>
      <c r="DR203" s="227"/>
      <c r="DS203" s="227"/>
      <c r="DT203" s="227"/>
      <c r="DU203" s="227"/>
      <c r="DV203" s="227"/>
      <c r="DW203" s="227"/>
      <c r="DX203" s="227"/>
      <c r="DY203" s="227"/>
      <c r="DZ203" s="227"/>
      <c r="EA203" s="227"/>
      <c r="EB203" s="227"/>
      <c r="EC203" s="227"/>
      <c r="ED203" s="227"/>
      <c r="EE203" s="227"/>
      <c r="EF203" s="227"/>
      <c r="EG203" s="227"/>
      <c r="EH203" s="227"/>
      <c r="EI203" s="227"/>
      <c r="EJ203" s="227"/>
      <c r="EK203" s="227"/>
      <c r="EL203" s="227"/>
      <c r="EM203" s="227"/>
      <c r="EN203" s="227"/>
      <c r="EO203" s="227"/>
      <c r="EP203" s="227"/>
      <c r="EQ203" s="227"/>
      <c r="ER203" s="227"/>
      <c r="ES203" s="227"/>
      <c r="ET203" s="227"/>
      <c r="EU203" s="227"/>
      <c r="EV203" s="227"/>
      <c r="EW203" s="227"/>
      <c r="EX203" s="227"/>
      <c r="EY203" s="227"/>
      <c r="EZ203" s="227"/>
      <c r="FA203" s="227"/>
      <c r="FB203" s="227"/>
      <c r="FC203" s="227"/>
      <c r="FD203" s="227"/>
      <c r="FE203" s="227"/>
      <c r="FF203" s="227"/>
      <c r="FG203" s="227"/>
      <c r="FH203" s="227"/>
      <c r="FI203" s="227"/>
      <c r="FJ203" s="227"/>
      <c r="FK203" s="227"/>
      <c r="FL203" s="227"/>
      <c r="FM203" s="227"/>
      <c r="FN203" s="227"/>
      <c r="FO203" s="227"/>
    </row>
    <row r="204" spans="1:171" s="362" customFormat="1">
      <c r="A204" s="360"/>
      <c r="B204" s="271"/>
      <c r="C204" s="360"/>
      <c r="D204" s="360"/>
      <c r="E204" s="360"/>
      <c r="F204" s="360"/>
      <c r="G204" s="360"/>
      <c r="H204" s="360"/>
      <c r="I204" s="360"/>
      <c r="J204" s="360"/>
      <c r="K204" s="360"/>
      <c r="L204" s="360"/>
      <c r="M204" s="360"/>
      <c r="N204" s="360"/>
      <c r="O204" s="360"/>
      <c r="P204" s="360"/>
      <c r="Q204" s="360"/>
      <c r="R204" s="360"/>
      <c r="S204" s="360"/>
      <c r="T204" s="360"/>
      <c r="U204" s="360"/>
      <c r="V204" s="360"/>
      <c r="W204" s="360"/>
      <c r="X204" s="360"/>
      <c r="Y204" s="360"/>
      <c r="Z204" s="360"/>
      <c r="AA204" s="360"/>
      <c r="AB204" s="360"/>
      <c r="AC204" s="360"/>
      <c r="AD204" s="360"/>
      <c r="AE204" s="360"/>
      <c r="AF204" s="360"/>
      <c r="AG204" s="360"/>
      <c r="AH204" s="360"/>
      <c r="AI204" s="360"/>
      <c r="AJ204" s="360"/>
      <c r="AK204" s="361"/>
      <c r="AL204" s="227"/>
      <c r="AM204" s="227"/>
      <c r="AN204" s="227"/>
      <c r="AO204" s="227"/>
      <c r="AP204" s="227"/>
      <c r="AQ204" s="227"/>
      <c r="AR204" s="227"/>
      <c r="AS204" s="227"/>
      <c r="AT204" s="227"/>
      <c r="AU204" s="227"/>
      <c r="AV204" s="227"/>
      <c r="AW204" s="227"/>
      <c r="AX204" s="227"/>
      <c r="AY204" s="227"/>
      <c r="AZ204" s="227"/>
      <c r="BA204" s="227"/>
      <c r="BB204" s="227"/>
      <c r="BC204" s="227"/>
      <c r="BD204" s="227"/>
      <c r="BE204" s="227"/>
      <c r="BF204" s="227"/>
      <c r="BG204" s="227"/>
      <c r="BH204" s="227"/>
      <c r="BI204" s="227"/>
      <c r="BJ204" s="227"/>
      <c r="BK204" s="227"/>
      <c r="BL204" s="227"/>
      <c r="BM204" s="227"/>
      <c r="BN204" s="227"/>
      <c r="BO204" s="227"/>
      <c r="BP204" s="227"/>
      <c r="BQ204" s="227"/>
      <c r="BR204" s="227"/>
      <c r="BS204" s="227"/>
      <c r="BT204" s="227"/>
      <c r="BU204" s="227"/>
      <c r="BV204" s="227"/>
      <c r="BW204" s="227"/>
      <c r="BX204" s="227"/>
      <c r="BY204" s="227"/>
      <c r="BZ204" s="227"/>
      <c r="CA204" s="227"/>
      <c r="CB204" s="227"/>
      <c r="CC204" s="227"/>
      <c r="CD204" s="227"/>
      <c r="CE204" s="227"/>
      <c r="CF204" s="227"/>
      <c r="CG204" s="227"/>
      <c r="CH204" s="227"/>
      <c r="CI204" s="227"/>
      <c r="CJ204" s="227"/>
      <c r="CK204" s="227"/>
      <c r="CL204" s="227"/>
      <c r="CM204" s="227"/>
      <c r="CN204" s="227"/>
      <c r="CO204" s="227"/>
      <c r="CP204" s="227"/>
      <c r="CQ204" s="227"/>
      <c r="CR204" s="227"/>
      <c r="CS204" s="227"/>
      <c r="CT204" s="227"/>
      <c r="CU204" s="227"/>
      <c r="CV204" s="227"/>
      <c r="CW204" s="227"/>
      <c r="CX204" s="227"/>
      <c r="CY204" s="227"/>
      <c r="CZ204" s="227"/>
      <c r="DA204" s="227"/>
      <c r="DB204" s="227"/>
      <c r="DC204" s="227"/>
      <c r="DD204" s="227"/>
      <c r="DE204" s="227"/>
      <c r="DF204" s="227"/>
      <c r="DG204" s="227"/>
      <c r="DH204" s="227"/>
      <c r="DI204" s="227"/>
      <c r="DJ204" s="227"/>
      <c r="DK204" s="227"/>
      <c r="DL204" s="227"/>
      <c r="DM204" s="227"/>
      <c r="DN204" s="227"/>
      <c r="DO204" s="227"/>
      <c r="DP204" s="227"/>
      <c r="DQ204" s="227"/>
      <c r="DR204" s="227"/>
      <c r="DS204" s="227"/>
      <c r="DT204" s="227"/>
      <c r="DU204" s="227"/>
      <c r="DV204" s="227"/>
      <c r="DW204" s="227"/>
      <c r="DX204" s="227"/>
      <c r="DY204" s="227"/>
      <c r="DZ204" s="227"/>
      <c r="EA204" s="227"/>
      <c r="EB204" s="227"/>
      <c r="EC204" s="227"/>
      <c r="ED204" s="227"/>
      <c r="EE204" s="227"/>
      <c r="EF204" s="227"/>
      <c r="EG204" s="227"/>
      <c r="EH204" s="227"/>
      <c r="EI204" s="227"/>
      <c r="EJ204" s="227"/>
      <c r="EK204" s="227"/>
      <c r="EL204" s="227"/>
      <c r="EM204" s="227"/>
      <c r="EN204" s="227"/>
      <c r="EO204" s="227"/>
      <c r="EP204" s="227"/>
      <c r="EQ204" s="227"/>
      <c r="ER204" s="227"/>
      <c r="ES204" s="227"/>
      <c r="ET204" s="227"/>
      <c r="EU204" s="227"/>
      <c r="EV204" s="227"/>
      <c r="EW204" s="227"/>
      <c r="EX204" s="227"/>
      <c r="EY204" s="227"/>
      <c r="EZ204" s="227"/>
      <c r="FA204" s="227"/>
      <c r="FB204" s="227"/>
      <c r="FC204" s="227"/>
      <c r="FD204" s="227"/>
      <c r="FE204" s="227"/>
      <c r="FF204" s="227"/>
      <c r="FG204" s="227"/>
      <c r="FH204" s="227"/>
      <c r="FI204" s="227"/>
      <c r="FJ204" s="227"/>
      <c r="FK204" s="227"/>
      <c r="FL204" s="227"/>
      <c r="FM204" s="227"/>
      <c r="FN204" s="227"/>
      <c r="FO204" s="227"/>
    </row>
    <row r="205" spans="1:171" s="362" customFormat="1">
      <c r="A205" s="360"/>
      <c r="B205" s="271"/>
      <c r="C205" s="360"/>
      <c r="D205" s="360"/>
      <c r="E205" s="360"/>
      <c r="F205" s="360"/>
      <c r="G205" s="360"/>
      <c r="H205" s="360"/>
      <c r="I205" s="360"/>
      <c r="J205" s="360"/>
      <c r="K205" s="360"/>
      <c r="L205" s="360"/>
      <c r="M205" s="360"/>
      <c r="N205" s="360"/>
      <c r="O205" s="360"/>
      <c r="P205" s="360"/>
      <c r="Q205" s="360"/>
      <c r="R205" s="360"/>
      <c r="S205" s="360"/>
      <c r="T205" s="360"/>
      <c r="U205" s="360"/>
      <c r="V205" s="360"/>
      <c r="W205" s="360"/>
      <c r="X205" s="360"/>
      <c r="Y205" s="360"/>
      <c r="Z205" s="360"/>
      <c r="AA205" s="360"/>
      <c r="AB205" s="360"/>
      <c r="AC205" s="360"/>
      <c r="AD205" s="360"/>
      <c r="AE205" s="360"/>
      <c r="AF205" s="360"/>
      <c r="AG205" s="360"/>
      <c r="AH205" s="360"/>
      <c r="AI205" s="360"/>
      <c r="AJ205" s="360"/>
      <c r="AK205" s="361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  <c r="AY205" s="227"/>
      <c r="AZ205" s="227"/>
      <c r="BA205" s="227"/>
      <c r="BB205" s="227"/>
      <c r="BC205" s="227"/>
      <c r="BD205" s="227"/>
      <c r="BE205" s="227"/>
      <c r="BF205" s="227"/>
      <c r="BG205" s="227"/>
      <c r="BH205" s="227"/>
      <c r="BI205" s="227"/>
      <c r="BJ205" s="227"/>
      <c r="BK205" s="227"/>
      <c r="BL205" s="227"/>
      <c r="BM205" s="227"/>
      <c r="BN205" s="227"/>
      <c r="BO205" s="227"/>
      <c r="BP205" s="227"/>
      <c r="BQ205" s="227"/>
      <c r="BR205" s="227"/>
      <c r="BS205" s="227"/>
      <c r="BT205" s="227"/>
      <c r="BU205" s="227"/>
      <c r="BV205" s="227"/>
      <c r="BW205" s="227"/>
      <c r="BX205" s="227"/>
      <c r="BY205" s="227"/>
      <c r="BZ205" s="227"/>
      <c r="CA205" s="227"/>
      <c r="CB205" s="227"/>
      <c r="CC205" s="227"/>
      <c r="CD205" s="227"/>
      <c r="CE205" s="227"/>
      <c r="CF205" s="227"/>
      <c r="CG205" s="227"/>
      <c r="CH205" s="227"/>
      <c r="CI205" s="227"/>
      <c r="CJ205" s="227"/>
      <c r="CK205" s="227"/>
      <c r="CL205" s="227"/>
      <c r="CM205" s="227"/>
      <c r="CN205" s="227"/>
      <c r="CO205" s="227"/>
      <c r="CP205" s="227"/>
      <c r="CQ205" s="227"/>
      <c r="CR205" s="227"/>
      <c r="CS205" s="227"/>
      <c r="CT205" s="227"/>
      <c r="CU205" s="227"/>
      <c r="CV205" s="227"/>
      <c r="CW205" s="227"/>
      <c r="CX205" s="227"/>
      <c r="CY205" s="227"/>
      <c r="CZ205" s="227"/>
      <c r="DA205" s="227"/>
      <c r="DB205" s="227"/>
      <c r="DC205" s="227"/>
      <c r="DD205" s="227"/>
      <c r="DE205" s="227"/>
      <c r="DF205" s="227"/>
      <c r="DG205" s="227"/>
      <c r="DH205" s="227"/>
      <c r="DI205" s="227"/>
      <c r="DJ205" s="227"/>
      <c r="DK205" s="227"/>
      <c r="DL205" s="227"/>
      <c r="DM205" s="227"/>
      <c r="DN205" s="227"/>
      <c r="DO205" s="227"/>
      <c r="DP205" s="227"/>
      <c r="DQ205" s="227"/>
      <c r="DR205" s="227"/>
      <c r="DS205" s="227"/>
      <c r="DT205" s="227"/>
      <c r="DU205" s="227"/>
      <c r="DV205" s="227"/>
      <c r="DW205" s="227"/>
      <c r="DX205" s="227"/>
      <c r="DY205" s="227"/>
      <c r="DZ205" s="227"/>
      <c r="EA205" s="227"/>
      <c r="EB205" s="227"/>
      <c r="EC205" s="227"/>
      <c r="ED205" s="227"/>
      <c r="EE205" s="227"/>
      <c r="EF205" s="227"/>
      <c r="EG205" s="227"/>
      <c r="EH205" s="227"/>
      <c r="EI205" s="227"/>
      <c r="EJ205" s="227"/>
      <c r="EK205" s="227"/>
      <c r="EL205" s="227"/>
      <c r="EM205" s="227"/>
      <c r="EN205" s="227"/>
      <c r="EO205" s="227"/>
      <c r="EP205" s="227"/>
      <c r="EQ205" s="227"/>
      <c r="ER205" s="227"/>
      <c r="ES205" s="227"/>
      <c r="ET205" s="227"/>
      <c r="EU205" s="227"/>
      <c r="EV205" s="227"/>
      <c r="EW205" s="227"/>
      <c r="EX205" s="227"/>
      <c r="EY205" s="227"/>
      <c r="EZ205" s="227"/>
      <c r="FA205" s="227"/>
      <c r="FB205" s="227"/>
      <c r="FC205" s="227"/>
      <c r="FD205" s="227"/>
      <c r="FE205" s="227"/>
      <c r="FF205" s="227"/>
      <c r="FG205" s="227"/>
      <c r="FH205" s="227"/>
      <c r="FI205" s="227"/>
      <c r="FJ205" s="227"/>
      <c r="FK205" s="227"/>
      <c r="FL205" s="227"/>
      <c r="FM205" s="227"/>
      <c r="FN205" s="227"/>
      <c r="FO205" s="227"/>
    </row>
    <row r="206" spans="1:171" s="362" customFormat="1">
      <c r="A206" s="360"/>
      <c r="B206" s="271"/>
      <c r="C206" s="360"/>
      <c r="D206" s="360"/>
      <c r="E206" s="360"/>
      <c r="F206" s="360"/>
      <c r="G206" s="360"/>
      <c r="H206" s="360"/>
      <c r="I206" s="360"/>
      <c r="J206" s="360"/>
      <c r="K206" s="360"/>
      <c r="L206" s="360"/>
      <c r="M206" s="360"/>
      <c r="N206" s="360"/>
      <c r="O206" s="360"/>
      <c r="P206" s="360"/>
      <c r="Q206" s="360"/>
      <c r="R206" s="360"/>
      <c r="S206" s="360"/>
      <c r="T206" s="360"/>
      <c r="U206" s="360"/>
      <c r="V206" s="360"/>
      <c r="W206" s="360"/>
      <c r="X206" s="360"/>
      <c r="Y206" s="360"/>
      <c r="Z206" s="360"/>
      <c r="AA206" s="360"/>
      <c r="AB206" s="360"/>
      <c r="AC206" s="360"/>
      <c r="AD206" s="360"/>
      <c r="AE206" s="360"/>
      <c r="AF206" s="360"/>
      <c r="AG206" s="360"/>
      <c r="AH206" s="360"/>
      <c r="AI206" s="360"/>
      <c r="AJ206" s="360"/>
      <c r="AK206" s="361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7"/>
      <c r="BD206" s="227"/>
      <c r="BE206" s="227"/>
      <c r="BF206" s="227"/>
      <c r="BG206" s="227"/>
      <c r="BH206" s="227"/>
      <c r="BI206" s="227"/>
      <c r="BJ206" s="227"/>
      <c r="BK206" s="227"/>
      <c r="BL206" s="227"/>
      <c r="BM206" s="227"/>
      <c r="BN206" s="227"/>
      <c r="BO206" s="227"/>
      <c r="BP206" s="227"/>
      <c r="BQ206" s="227"/>
      <c r="BR206" s="227"/>
      <c r="BS206" s="227"/>
      <c r="BT206" s="227"/>
      <c r="BU206" s="227"/>
      <c r="BV206" s="227"/>
      <c r="BW206" s="227"/>
      <c r="BX206" s="227"/>
      <c r="BY206" s="227"/>
      <c r="BZ206" s="227"/>
      <c r="CA206" s="227"/>
      <c r="CB206" s="227"/>
      <c r="CC206" s="227"/>
      <c r="CD206" s="227"/>
      <c r="CE206" s="227"/>
      <c r="CF206" s="227"/>
      <c r="CG206" s="227"/>
      <c r="CH206" s="227"/>
      <c r="CI206" s="227"/>
      <c r="CJ206" s="227"/>
      <c r="CK206" s="227"/>
      <c r="CL206" s="227"/>
      <c r="CM206" s="227"/>
      <c r="CN206" s="227"/>
      <c r="CO206" s="227"/>
      <c r="CP206" s="227"/>
      <c r="CQ206" s="227"/>
      <c r="CR206" s="227"/>
      <c r="CS206" s="227"/>
      <c r="CT206" s="227"/>
      <c r="CU206" s="227"/>
      <c r="CV206" s="227"/>
      <c r="CW206" s="227"/>
      <c r="CX206" s="227"/>
      <c r="CY206" s="227"/>
      <c r="CZ206" s="227"/>
      <c r="DA206" s="227"/>
      <c r="DB206" s="227"/>
      <c r="DC206" s="227"/>
      <c r="DD206" s="227"/>
      <c r="DE206" s="227"/>
      <c r="DF206" s="227"/>
      <c r="DG206" s="227"/>
      <c r="DH206" s="227"/>
      <c r="DI206" s="227"/>
      <c r="DJ206" s="227"/>
      <c r="DK206" s="227"/>
      <c r="DL206" s="227"/>
      <c r="DM206" s="227"/>
      <c r="DN206" s="227"/>
      <c r="DO206" s="227"/>
      <c r="DP206" s="227"/>
      <c r="DQ206" s="227"/>
      <c r="DR206" s="227"/>
      <c r="DS206" s="227"/>
      <c r="DT206" s="227"/>
      <c r="DU206" s="227"/>
      <c r="DV206" s="227"/>
      <c r="DW206" s="227"/>
      <c r="DX206" s="227"/>
      <c r="DY206" s="227"/>
      <c r="DZ206" s="227"/>
      <c r="EA206" s="227"/>
      <c r="EB206" s="227"/>
      <c r="EC206" s="227"/>
      <c r="ED206" s="227"/>
      <c r="EE206" s="227"/>
      <c r="EF206" s="227"/>
      <c r="EG206" s="227"/>
      <c r="EH206" s="227"/>
      <c r="EI206" s="227"/>
      <c r="EJ206" s="227"/>
      <c r="EK206" s="227"/>
      <c r="EL206" s="227"/>
      <c r="EM206" s="227"/>
      <c r="EN206" s="227"/>
      <c r="EO206" s="227"/>
      <c r="EP206" s="227"/>
      <c r="EQ206" s="227"/>
      <c r="ER206" s="227"/>
      <c r="ES206" s="227"/>
      <c r="ET206" s="227"/>
      <c r="EU206" s="227"/>
      <c r="EV206" s="227"/>
      <c r="EW206" s="227"/>
      <c r="EX206" s="227"/>
      <c r="EY206" s="227"/>
      <c r="EZ206" s="227"/>
      <c r="FA206" s="227"/>
      <c r="FB206" s="227"/>
      <c r="FC206" s="227"/>
      <c r="FD206" s="227"/>
      <c r="FE206" s="227"/>
      <c r="FF206" s="227"/>
      <c r="FG206" s="227"/>
      <c r="FH206" s="227"/>
      <c r="FI206" s="227"/>
      <c r="FJ206" s="227"/>
      <c r="FK206" s="227"/>
      <c r="FL206" s="227"/>
      <c r="FM206" s="227"/>
      <c r="FN206" s="227"/>
      <c r="FO206" s="227"/>
    </row>
    <row r="207" spans="1:171" s="362" customFormat="1">
      <c r="A207" s="360"/>
      <c r="B207" s="271"/>
      <c r="C207" s="360"/>
      <c r="D207" s="360"/>
      <c r="E207" s="360"/>
      <c r="F207" s="360"/>
      <c r="G207" s="360"/>
      <c r="H207" s="360"/>
      <c r="I207" s="360"/>
      <c r="J207" s="360"/>
      <c r="K207" s="360"/>
      <c r="L207" s="360"/>
      <c r="M207" s="360"/>
      <c r="N207" s="360"/>
      <c r="O207" s="360"/>
      <c r="P207" s="360"/>
      <c r="Q207" s="360"/>
      <c r="R207" s="360"/>
      <c r="S207" s="360"/>
      <c r="T207" s="360"/>
      <c r="U207" s="360"/>
      <c r="V207" s="360"/>
      <c r="W207" s="360"/>
      <c r="X207" s="360"/>
      <c r="Y207" s="360"/>
      <c r="Z207" s="360"/>
      <c r="AA207" s="360"/>
      <c r="AB207" s="360"/>
      <c r="AC207" s="360"/>
      <c r="AD207" s="360"/>
      <c r="AE207" s="360"/>
      <c r="AF207" s="360"/>
      <c r="AG207" s="360"/>
      <c r="AH207" s="360"/>
      <c r="AI207" s="360"/>
      <c r="AJ207" s="360"/>
      <c r="AK207" s="361"/>
      <c r="AL207" s="227"/>
      <c r="AM207" s="227"/>
      <c r="AN207" s="227"/>
      <c r="AO207" s="227"/>
      <c r="AP207" s="227"/>
      <c r="AQ207" s="227"/>
      <c r="AR207" s="227"/>
      <c r="AS207" s="227"/>
      <c r="AT207" s="227"/>
      <c r="AU207" s="227"/>
      <c r="AV207" s="227"/>
      <c r="AW207" s="227"/>
      <c r="AX207" s="227"/>
      <c r="AY207" s="227"/>
      <c r="AZ207" s="227"/>
      <c r="BA207" s="227"/>
      <c r="BB207" s="227"/>
      <c r="BC207" s="227"/>
      <c r="BD207" s="227"/>
      <c r="BE207" s="227"/>
      <c r="BF207" s="227"/>
      <c r="BG207" s="227"/>
      <c r="BH207" s="227"/>
      <c r="BI207" s="227"/>
      <c r="BJ207" s="227"/>
      <c r="BK207" s="227"/>
      <c r="BL207" s="227"/>
      <c r="BM207" s="227"/>
      <c r="BN207" s="227"/>
      <c r="BO207" s="227"/>
      <c r="BP207" s="227"/>
      <c r="BQ207" s="227"/>
      <c r="BR207" s="227"/>
      <c r="BS207" s="227"/>
      <c r="BT207" s="227"/>
      <c r="BU207" s="227"/>
      <c r="BV207" s="227"/>
      <c r="BW207" s="227"/>
      <c r="BX207" s="227"/>
      <c r="BY207" s="227"/>
      <c r="BZ207" s="227"/>
      <c r="CA207" s="227"/>
      <c r="CB207" s="227"/>
      <c r="CC207" s="227"/>
      <c r="CD207" s="227"/>
      <c r="CE207" s="227"/>
      <c r="CF207" s="227"/>
      <c r="CG207" s="227"/>
      <c r="CH207" s="227"/>
      <c r="CI207" s="227"/>
      <c r="CJ207" s="227"/>
      <c r="CK207" s="227"/>
      <c r="CL207" s="227"/>
      <c r="CM207" s="227"/>
      <c r="CN207" s="227"/>
      <c r="CO207" s="227"/>
      <c r="CP207" s="227"/>
      <c r="CQ207" s="227"/>
      <c r="CR207" s="227"/>
      <c r="CS207" s="227"/>
      <c r="CT207" s="227"/>
      <c r="CU207" s="227"/>
      <c r="CV207" s="227"/>
      <c r="CW207" s="227"/>
      <c r="CX207" s="227"/>
      <c r="CY207" s="227"/>
      <c r="CZ207" s="227"/>
      <c r="DA207" s="227"/>
      <c r="DB207" s="227"/>
      <c r="DC207" s="227"/>
      <c r="DD207" s="227"/>
      <c r="DE207" s="227"/>
      <c r="DF207" s="227"/>
      <c r="DG207" s="227"/>
      <c r="DH207" s="227"/>
      <c r="DI207" s="227"/>
      <c r="DJ207" s="227"/>
      <c r="DK207" s="227"/>
      <c r="DL207" s="227"/>
      <c r="DM207" s="227"/>
      <c r="DN207" s="227"/>
      <c r="DO207" s="227"/>
      <c r="DP207" s="227"/>
      <c r="DQ207" s="227"/>
      <c r="DR207" s="227"/>
      <c r="DS207" s="227"/>
      <c r="DT207" s="227"/>
      <c r="DU207" s="227"/>
      <c r="DV207" s="227"/>
      <c r="DW207" s="227"/>
      <c r="DX207" s="227"/>
      <c r="DY207" s="227"/>
      <c r="DZ207" s="227"/>
      <c r="EA207" s="227"/>
      <c r="EB207" s="227"/>
      <c r="EC207" s="227"/>
      <c r="ED207" s="227"/>
      <c r="EE207" s="227"/>
      <c r="EF207" s="227"/>
      <c r="EG207" s="227"/>
      <c r="EH207" s="227"/>
      <c r="EI207" s="227"/>
      <c r="EJ207" s="227"/>
      <c r="EK207" s="227"/>
      <c r="EL207" s="227"/>
      <c r="EM207" s="227"/>
      <c r="EN207" s="227"/>
      <c r="EO207" s="227"/>
      <c r="EP207" s="227"/>
      <c r="EQ207" s="227"/>
      <c r="ER207" s="227"/>
      <c r="ES207" s="227"/>
      <c r="ET207" s="227"/>
      <c r="EU207" s="227"/>
      <c r="EV207" s="227"/>
      <c r="EW207" s="227"/>
      <c r="EX207" s="227"/>
      <c r="EY207" s="227"/>
      <c r="EZ207" s="227"/>
      <c r="FA207" s="227"/>
      <c r="FB207" s="227"/>
      <c r="FC207" s="227"/>
      <c r="FD207" s="227"/>
      <c r="FE207" s="227"/>
      <c r="FF207" s="227"/>
      <c r="FG207" s="227"/>
      <c r="FH207" s="227"/>
      <c r="FI207" s="227"/>
      <c r="FJ207" s="227"/>
      <c r="FK207" s="227"/>
      <c r="FL207" s="227"/>
      <c r="FM207" s="227"/>
      <c r="FN207" s="227"/>
      <c r="FO207" s="227"/>
    </row>
    <row r="208" spans="1:171" s="362" customFormat="1">
      <c r="A208" s="360"/>
      <c r="B208" s="271"/>
      <c r="C208" s="360"/>
      <c r="D208" s="360"/>
      <c r="E208" s="360"/>
      <c r="F208" s="360"/>
      <c r="G208" s="360"/>
      <c r="H208" s="360"/>
      <c r="I208" s="360"/>
      <c r="J208" s="360"/>
      <c r="K208" s="360"/>
      <c r="L208" s="360"/>
      <c r="M208" s="360"/>
      <c r="N208" s="360"/>
      <c r="O208" s="360"/>
      <c r="P208" s="360"/>
      <c r="Q208" s="360"/>
      <c r="R208" s="360"/>
      <c r="S208" s="360"/>
      <c r="T208" s="360"/>
      <c r="U208" s="360"/>
      <c r="V208" s="360"/>
      <c r="W208" s="360"/>
      <c r="X208" s="360"/>
      <c r="Y208" s="360"/>
      <c r="Z208" s="360"/>
      <c r="AA208" s="360"/>
      <c r="AB208" s="360"/>
      <c r="AC208" s="360"/>
      <c r="AD208" s="360"/>
      <c r="AE208" s="360"/>
      <c r="AF208" s="360"/>
      <c r="AG208" s="360"/>
      <c r="AH208" s="360"/>
      <c r="AI208" s="360"/>
      <c r="AJ208" s="360"/>
      <c r="AK208" s="361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7"/>
      <c r="BD208" s="227"/>
      <c r="BE208" s="227"/>
      <c r="BF208" s="227"/>
      <c r="BG208" s="227"/>
      <c r="BH208" s="227"/>
      <c r="BI208" s="227"/>
      <c r="BJ208" s="227"/>
      <c r="BK208" s="227"/>
      <c r="BL208" s="227"/>
      <c r="BM208" s="227"/>
      <c r="BN208" s="227"/>
      <c r="BO208" s="227"/>
      <c r="BP208" s="227"/>
      <c r="BQ208" s="227"/>
      <c r="BR208" s="227"/>
      <c r="BS208" s="227"/>
      <c r="BT208" s="227"/>
      <c r="BU208" s="227"/>
      <c r="BV208" s="227"/>
      <c r="BW208" s="227"/>
      <c r="BX208" s="227"/>
      <c r="BY208" s="227"/>
      <c r="BZ208" s="227"/>
      <c r="CA208" s="227"/>
      <c r="CB208" s="227"/>
      <c r="CC208" s="227"/>
      <c r="CD208" s="227"/>
      <c r="CE208" s="227"/>
      <c r="CF208" s="227"/>
      <c r="CG208" s="227"/>
      <c r="CH208" s="227"/>
      <c r="CI208" s="227"/>
      <c r="CJ208" s="227"/>
      <c r="CK208" s="227"/>
      <c r="CL208" s="227"/>
      <c r="CM208" s="227"/>
      <c r="CN208" s="227"/>
      <c r="CO208" s="227"/>
      <c r="CP208" s="227"/>
      <c r="CQ208" s="227"/>
      <c r="CR208" s="227"/>
      <c r="CS208" s="227"/>
      <c r="CT208" s="227"/>
      <c r="CU208" s="227"/>
      <c r="CV208" s="227"/>
      <c r="CW208" s="227"/>
      <c r="CX208" s="227"/>
      <c r="CY208" s="227"/>
      <c r="CZ208" s="227"/>
      <c r="DA208" s="227"/>
      <c r="DB208" s="227"/>
      <c r="DC208" s="227"/>
      <c r="DD208" s="227"/>
      <c r="DE208" s="227"/>
      <c r="DF208" s="227"/>
      <c r="DG208" s="227"/>
      <c r="DH208" s="227"/>
      <c r="DI208" s="227"/>
      <c r="DJ208" s="227"/>
      <c r="DK208" s="227"/>
      <c r="DL208" s="227"/>
      <c r="DM208" s="227"/>
      <c r="DN208" s="227"/>
      <c r="DO208" s="227"/>
      <c r="DP208" s="227"/>
      <c r="DQ208" s="227"/>
      <c r="DR208" s="227"/>
      <c r="DS208" s="227"/>
      <c r="DT208" s="227"/>
      <c r="DU208" s="227"/>
      <c r="DV208" s="227"/>
      <c r="DW208" s="227"/>
      <c r="DX208" s="227"/>
      <c r="DY208" s="227"/>
      <c r="DZ208" s="227"/>
      <c r="EA208" s="227"/>
      <c r="EB208" s="227"/>
      <c r="EC208" s="227"/>
      <c r="ED208" s="227"/>
      <c r="EE208" s="227"/>
      <c r="EF208" s="227"/>
      <c r="EG208" s="227"/>
      <c r="EH208" s="227"/>
      <c r="EI208" s="227"/>
      <c r="EJ208" s="227"/>
      <c r="EK208" s="227"/>
      <c r="EL208" s="227"/>
      <c r="EM208" s="227"/>
      <c r="EN208" s="227"/>
      <c r="EO208" s="227"/>
      <c r="EP208" s="227"/>
      <c r="EQ208" s="227"/>
      <c r="ER208" s="227"/>
      <c r="ES208" s="227"/>
      <c r="ET208" s="227"/>
      <c r="EU208" s="227"/>
      <c r="EV208" s="227"/>
      <c r="EW208" s="227"/>
      <c r="EX208" s="227"/>
      <c r="EY208" s="227"/>
      <c r="EZ208" s="227"/>
      <c r="FA208" s="227"/>
      <c r="FB208" s="227"/>
      <c r="FC208" s="227"/>
      <c r="FD208" s="227"/>
      <c r="FE208" s="227"/>
      <c r="FF208" s="227"/>
      <c r="FG208" s="227"/>
      <c r="FH208" s="227"/>
      <c r="FI208" s="227"/>
      <c r="FJ208" s="227"/>
      <c r="FK208" s="227"/>
      <c r="FL208" s="227"/>
      <c r="FM208" s="227"/>
      <c r="FN208" s="227"/>
      <c r="FO208" s="227"/>
    </row>
    <row r="209" spans="1:171" s="362" customFormat="1">
      <c r="A209" s="360"/>
      <c r="B209" s="271"/>
      <c r="C209" s="360"/>
      <c r="D209" s="360"/>
      <c r="E209" s="360"/>
      <c r="F209" s="360"/>
      <c r="G209" s="360"/>
      <c r="H209" s="360"/>
      <c r="I209" s="360"/>
      <c r="J209" s="360"/>
      <c r="K209" s="360"/>
      <c r="L209" s="360"/>
      <c r="M209" s="360"/>
      <c r="N209" s="360"/>
      <c r="O209" s="360"/>
      <c r="P209" s="360"/>
      <c r="Q209" s="360"/>
      <c r="R209" s="360"/>
      <c r="S209" s="360"/>
      <c r="T209" s="360"/>
      <c r="U209" s="360"/>
      <c r="V209" s="360"/>
      <c r="W209" s="360"/>
      <c r="X209" s="360"/>
      <c r="Y209" s="360"/>
      <c r="Z209" s="360"/>
      <c r="AA209" s="360"/>
      <c r="AB209" s="360"/>
      <c r="AC209" s="360"/>
      <c r="AD209" s="360"/>
      <c r="AE209" s="360"/>
      <c r="AF209" s="360"/>
      <c r="AG209" s="360"/>
      <c r="AH209" s="360"/>
      <c r="AI209" s="360"/>
      <c r="AJ209" s="360"/>
      <c r="AK209" s="361"/>
      <c r="AL209" s="227"/>
      <c r="AM209" s="227"/>
      <c r="AN209" s="227"/>
      <c r="AO209" s="227"/>
      <c r="AP209" s="227"/>
      <c r="AQ209" s="227"/>
      <c r="AR209" s="227"/>
      <c r="AS209" s="227"/>
      <c r="AT209" s="227"/>
      <c r="AU209" s="227"/>
      <c r="AV209" s="227"/>
      <c r="AW209" s="227"/>
      <c r="AX209" s="227"/>
      <c r="AY209" s="227"/>
      <c r="AZ209" s="227"/>
      <c r="BA209" s="227"/>
      <c r="BB209" s="227"/>
      <c r="BC209" s="227"/>
      <c r="BD209" s="227"/>
      <c r="BE209" s="227"/>
      <c r="BF209" s="227"/>
      <c r="BG209" s="227"/>
      <c r="BH209" s="227"/>
      <c r="BI209" s="227"/>
      <c r="BJ209" s="227"/>
      <c r="BK209" s="227"/>
      <c r="BL209" s="227"/>
      <c r="BM209" s="227"/>
      <c r="BN209" s="227"/>
      <c r="BO209" s="227"/>
      <c r="BP209" s="227"/>
      <c r="BQ209" s="227"/>
      <c r="BR209" s="227"/>
      <c r="BS209" s="227"/>
      <c r="BT209" s="227"/>
      <c r="BU209" s="227"/>
      <c r="BV209" s="227"/>
      <c r="BW209" s="227"/>
      <c r="BX209" s="227"/>
      <c r="BY209" s="227"/>
      <c r="BZ209" s="227"/>
      <c r="CA209" s="227"/>
      <c r="CB209" s="227"/>
      <c r="CC209" s="227"/>
      <c r="CD209" s="227"/>
      <c r="CE209" s="227"/>
      <c r="CF209" s="227"/>
      <c r="CG209" s="227"/>
      <c r="CH209" s="227"/>
      <c r="CI209" s="227"/>
      <c r="CJ209" s="227"/>
      <c r="CK209" s="227"/>
      <c r="CL209" s="227"/>
      <c r="CM209" s="227"/>
      <c r="CN209" s="227"/>
      <c r="CO209" s="227"/>
      <c r="CP209" s="227"/>
      <c r="CQ209" s="227"/>
      <c r="CR209" s="227"/>
      <c r="CS209" s="227"/>
      <c r="CT209" s="227"/>
      <c r="CU209" s="227"/>
      <c r="CV209" s="227"/>
      <c r="CW209" s="227"/>
      <c r="CX209" s="227"/>
      <c r="CY209" s="227"/>
      <c r="CZ209" s="227"/>
      <c r="DA209" s="227"/>
      <c r="DB209" s="227"/>
      <c r="DC209" s="227"/>
      <c r="DD209" s="227"/>
      <c r="DE209" s="227"/>
      <c r="DF209" s="227"/>
      <c r="DG209" s="227"/>
      <c r="DH209" s="227"/>
      <c r="DI209" s="227"/>
      <c r="DJ209" s="227"/>
      <c r="DK209" s="227"/>
      <c r="DL209" s="227"/>
      <c r="DM209" s="227"/>
      <c r="DN209" s="227"/>
      <c r="DO209" s="227"/>
      <c r="DP209" s="227"/>
      <c r="DQ209" s="227"/>
      <c r="DR209" s="227"/>
      <c r="DS209" s="227"/>
      <c r="DT209" s="227"/>
      <c r="DU209" s="227"/>
      <c r="DV209" s="227"/>
      <c r="DW209" s="227"/>
      <c r="DX209" s="227"/>
      <c r="DY209" s="227"/>
      <c r="DZ209" s="227"/>
      <c r="EA209" s="227"/>
      <c r="EB209" s="227"/>
      <c r="EC209" s="227"/>
      <c r="ED209" s="227"/>
      <c r="EE209" s="227"/>
      <c r="EF209" s="227"/>
      <c r="EG209" s="227"/>
      <c r="EH209" s="227"/>
      <c r="EI209" s="227"/>
      <c r="EJ209" s="227"/>
      <c r="EK209" s="227"/>
      <c r="EL209" s="227"/>
      <c r="EM209" s="227"/>
      <c r="EN209" s="227"/>
      <c r="EO209" s="227"/>
      <c r="EP209" s="227"/>
      <c r="EQ209" s="227"/>
      <c r="ER209" s="227"/>
      <c r="ES209" s="227"/>
      <c r="ET209" s="227"/>
      <c r="EU209" s="227"/>
      <c r="EV209" s="227"/>
      <c r="EW209" s="227"/>
      <c r="EX209" s="227"/>
      <c r="EY209" s="227"/>
      <c r="EZ209" s="227"/>
      <c r="FA209" s="227"/>
      <c r="FB209" s="227"/>
      <c r="FC209" s="227"/>
      <c r="FD209" s="227"/>
      <c r="FE209" s="227"/>
      <c r="FF209" s="227"/>
      <c r="FG209" s="227"/>
      <c r="FH209" s="227"/>
      <c r="FI209" s="227"/>
      <c r="FJ209" s="227"/>
      <c r="FK209" s="227"/>
      <c r="FL209" s="227"/>
      <c r="FM209" s="227"/>
      <c r="FN209" s="227"/>
      <c r="FO209" s="227"/>
    </row>
    <row r="210" spans="1:171" s="362" customFormat="1">
      <c r="A210" s="360"/>
      <c r="B210" s="271"/>
      <c r="C210" s="360"/>
      <c r="D210" s="360"/>
      <c r="E210" s="360"/>
      <c r="F210" s="360"/>
      <c r="G210" s="360"/>
      <c r="H210" s="360"/>
      <c r="I210" s="360"/>
      <c r="J210" s="360"/>
      <c r="K210" s="360"/>
      <c r="L210" s="360"/>
      <c r="M210" s="360"/>
      <c r="N210" s="360"/>
      <c r="O210" s="360"/>
      <c r="P210" s="360"/>
      <c r="Q210" s="360"/>
      <c r="R210" s="360"/>
      <c r="S210" s="360"/>
      <c r="T210" s="360"/>
      <c r="U210" s="360"/>
      <c r="V210" s="360"/>
      <c r="W210" s="360"/>
      <c r="X210" s="360"/>
      <c r="Y210" s="360"/>
      <c r="Z210" s="360"/>
      <c r="AA210" s="360"/>
      <c r="AB210" s="360"/>
      <c r="AC210" s="360"/>
      <c r="AD210" s="360"/>
      <c r="AE210" s="360"/>
      <c r="AF210" s="360"/>
      <c r="AG210" s="360"/>
      <c r="AH210" s="360"/>
      <c r="AI210" s="360"/>
      <c r="AJ210" s="360"/>
      <c r="AK210" s="361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7"/>
      <c r="BD210" s="227"/>
      <c r="BE210" s="227"/>
      <c r="BF210" s="227"/>
      <c r="BG210" s="227"/>
      <c r="BH210" s="227"/>
      <c r="BI210" s="227"/>
      <c r="BJ210" s="227"/>
      <c r="BK210" s="227"/>
      <c r="BL210" s="227"/>
      <c r="BM210" s="227"/>
      <c r="BN210" s="227"/>
      <c r="BO210" s="227"/>
      <c r="BP210" s="227"/>
      <c r="BQ210" s="227"/>
      <c r="BR210" s="227"/>
      <c r="BS210" s="227"/>
      <c r="BT210" s="227"/>
      <c r="BU210" s="227"/>
      <c r="BV210" s="227"/>
      <c r="BW210" s="227"/>
      <c r="BX210" s="227"/>
      <c r="BY210" s="227"/>
      <c r="BZ210" s="227"/>
      <c r="CA210" s="227"/>
      <c r="CB210" s="227"/>
      <c r="CC210" s="227"/>
      <c r="CD210" s="227"/>
      <c r="CE210" s="227"/>
      <c r="CF210" s="227"/>
      <c r="CG210" s="227"/>
      <c r="CH210" s="227"/>
      <c r="CI210" s="227"/>
      <c r="CJ210" s="227"/>
      <c r="CK210" s="227"/>
      <c r="CL210" s="227"/>
      <c r="CM210" s="227"/>
      <c r="CN210" s="227"/>
      <c r="CO210" s="227"/>
      <c r="CP210" s="227"/>
      <c r="CQ210" s="227"/>
      <c r="CR210" s="227"/>
      <c r="CS210" s="227"/>
      <c r="CT210" s="227"/>
      <c r="CU210" s="227"/>
      <c r="CV210" s="227"/>
      <c r="CW210" s="227"/>
      <c r="CX210" s="227"/>
      <c r="CY210" s="227"/>
      <c r="CZ210" s="227"/>
      <c r="DA210" s="227"/>
      <c r="DB210" s="227"/>
      <c r="DC210" s="227"/>
      <c r="DD210" s="227"/>
      <c r="DE210" s="227"/>
      <c r="DF210" s="227"/>
      <c r="DG210" s="227"/>
      <c r="DH210" s="227"/>
      <c r="DI210" s="227"/>
      <c r="DJ210" s="227"/>
      <c r="DK210" s="227"/>
      <c r="DL210" s="227"/>
      <c r="DM210" s="227"/>
      <c r="DN210" s="227"/>
      <c r="DO210" s="227"/>
      <c r="DP210" s="227"/>
      <c r="DQ210" s="227"/>
      <c r="DR210" s="227"/>
      <c r="DS210" s="227"/>
      <c r="DT210" s="227"/>
      <c r="DU210" s="227"/>
      <c r="DV210" s="227"/>
      <c r="DW210" s="227"/>
      <c r="DX210" s="227"/>
      <c r="DY210" s="227"/>
      <c r="DZ210" s="227"/>
      <c r="EA210" s="227"/>
      <c r="EB210" s="227"/>
      <c r="EC210" s="227"/>
      <c r="ED210" s="227"/>
      <c r="EE210" s="227"/>
      <c r="EF210" s="227"/>
      <c r="EG210" s="227"/>
      <c r="EH210" s="227"/>
      <c r="EI210" s="227"/>
      <c r="EJ210" s="227"/>
      <c r="EK210" s="227"/>
      <c r="EL210" s="227"/>
      <c r="EM210" s="227"/>
      <c r="EN210" s="227"/>
      <c r="EO210" s="227"/>
      <c r="EP210" s="227"/>
      <c r="EQ210" s="227"/>
      <c r="ER210" s="227"/>
      <c r="ES210" s="227"/>
      <c r="ET210" s="227"/>
      <c r="EU210" s="227"/>
      <c r="EV210" s="227"/>
      <c r="EW210" s="227"/>
      <c r="EX210" s="227"/>
      <c r="EY210" s="227"/>
      <c r="EZ210" s="227"/>
      <c r="FA210" s="227"/>
      <c r="FB210" s="227"/>
      <c r="FC210" s="227"/>
      <c r="FD210" s="227"/>
      <c r="FE210" s="227"/>
      <c r="FF210" s="227"/>
      <c r="FG210" s="227"/>
      <c r="FH210" s="227"/>
      <c r="FI210" s="227"/>
      <c r="FJ210" s="227"/>
      <c r="FK210" s="227"/>
      <c r="FL210" s="227"/>
      <c r="FM210" s="227"/>
      <c r="FN210" s="227"/>
      <c r="FO210" s="227"/>
    </row>
    <row r="211" spans="1:171" s="362" customFormat="1">
      <c r="A211" s="360"/>
      <c r="B211" s="271"/>
      <c r="C211" s="360"/>
      <c r="D211" s="360"/>
      <c r="E211" s="360"/>
      <c r="F211" s="360"/>
      <c r="G211" s="360"/>
      <c r="H211" s="360"/>
      <c r="I211" s="360"/>
      <c r="J211" s="360"/>
      <c r="K211" s="360"/>
      <c r="L211" s="360"/>
      <c r="M211" s="360"/>
      <c r="N211" s="360"/>
      <c r="O211" s="360"/>
      <c r="P211" s="360"/>
      <c r="Q211" s="360"/>
      <c r="R211" s="360"/>
      <c r="S211" s="360"/>
      <c r="T211" s="360"/>
      <c r="U211" s="360"/>
      <c r="V211" s="360"/>
      <c r="W211" s="360"/>
      <c r="X211" s="360"/>
      <c r="Y211" s="360"/>
      <c r="Z211" s="360"/>
      <c r="AA211" s="360"/>
      <c r="AB211" s="360"/>
      <c r="AC211" s="360"/>
      <c r="AD211" s="360"/>
      <c r="AE211" s="360"/>
      <c r="AF211" s="360"/>
      <c r="AG211" s="360"/>
      <c r="AH211" s="360"/>
      <c r="AI211" s="360"/>
      <c r="AJ211" s="360"/>
      <c r="AK211" s="361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  <c r="AY211" s="227"/>
      <c r="AZ211" s="227"/>
      <c r="BA211" s="227"/>
      <c r="BB211" s="227"/>
      <c r="BC211" s="227"/>
      <c r="BD211" s="227"/>
      <c r="BE211" s="227"/>
      <c r="BF211" s="227"/>
      <c r="BG211" s="227"/>
      <c r="BH211" s="227"/>
      <c r="BI211" s="227"/>
      <c r="BJ211" s="227"/>
      <c r="BK211" s="227"/>
      <c r="BL211" s="227"/>
      <c r="BM211" s="227"/>
      <c r="BN211" s="227"/>
      <c r="BO211" s="227"/>
      <c r="BP211" s="227"/>
      <c r="BQ211" s="227"/>
      <c r="BR211" s="227"/>
      <c r="BS211" s="227"/>
      <c r="BT211" s="227"/>
      <c r="BU211" s="227"/>
      <c r="BV211" s="227"/>
      <c r="BW211" s="227"/>
      <c r="BX211" s="227"/>
      <c r="BY211" s="227"/>
      <c r="BZ211" s="227"/>
      <c r="CA211" s="227"/>
      <c r="CB211" s="227"/>
      <c r="CC211" s="227"/>
      <c r="CD211" s="227"/>
      <c r="CE211" s="227"/>
      <c r="CF211" s="227"/>
      <c r="CG211" s="227"/>
      <c r="CH211" s="227"/>
      <c r="CI211" s="227"/>
      <c r="CJ211" s="227"/>
      <c r="CK211" s="227"/>
      <c r="CL211" s="227"/>
      <c r="CM211" s="227"/>
      <c r="CN211" s="227"/>
      <c r="CO211" s="227"/>
      <c r="CP211" s="227"/>
      <c r="CQ211" s="227"/>
      <c r="CR211" s="227"/>
      <c r="CS211" s="227"/>
      <c r="CT211" s="227"/>
      <c r="CU211" s="227"/>
      <c r="CV211" s="227"/>
      <c r="CW211" s="227"/>
      <c r="CX211" s="227"/>
      <c r="CY211" s="227"/>
      <c r="CZ211" s="227"/>
      <c r="DA211" s="227"/>
      <c r="DB211" s="227"/>
      <c r="DC211" s="227"/>
      <c r="DD211" s="227"/>
      <c r="DE211" s="227"/>
      <c r="DF211" s="227"/>
      <c r="DG211" s="227"/>
      <c r="DH211" s="227"/>
      <c r="DI211" s="227"/>
      <c r="DJ211" s="227"/>
      <c r="DK211" s="227"/>
      <c r="DL211" s="227"/>
      <c r="DM211" s="227"/>
      <c r="DN211" s="227"/>
      <c r="DO211" s="227"/>
      <c r="DP211" s="227"/>
      <c r="DQ211" s="227"/>
      <c r="DR211" s="227"/>
      <c r="DS211" s="227"/>
      <c r="DT211" s="227"/>
      <c r="DU211" s="227"/>
      <c r="DV211" s="227"/>
      <c r="DW211" s="227"/>
      <c r="DX211" s="227"/>
      <c r="DY211" s="227"/>
      <c r="DZ211" s="227"/>
      <c r="EA211" s="227"/>
      <c r="EB211" s="227"/>
      <c r="EC211" s="227"/>
      <c r="ED211" s="227"/>
      <c r="EE211" s="227"/>
      <c r="EF211" s="227"/>
      <c r="EG211" s="227"/>
      <c r="EH211" s="227"/>
      <c r="EI211" s="227"/>
      <c r="EJ211" s="227"/>
      <c r="EK211" s="227"/>
      <c r="EL211" s="227"/>
      <c r="EM211" s="227"/>
      <c r="EN211" s="227"/>
      <c r="EO211" s="227"/>
      <c r="EP211" s="227"/>
      <c r="EQ211" s="227"/>
      <c r="ER211" s="227"/>
      <c r="ES211" s="227"/>
      <c r="ET211" s="227"/>
      <c r="EU211" s="227"/>
      <c r="EV211" s="227"/>
      <c r="EW211" s="227"/>
      <c r="EX211" s="227"/>
      <c r="EY211" s="227"/>
      <c r="EZ211" s="227"/>
      <c r="FA211" s="227"/>
      <c r="FB211" s="227"/>
      <c r="FC211" s="227"/>
      <c r="FD211" s="227"/>
      <c r="FE211" s="227"/>
      <c r="FF211" s="227"/>
      <c r="FG211" s="227"/>
      <c r="FH211" s="227"/>
      <c r="FI211" s="227"/>
      <c r="FJ211" s="227"/>
      <c r="FK211" s="227"/>
      <c r="FL211" s="227"/>
      <c r="FM211" s="227"/>
      <c r="FN211" s="227"/>
      <c r="FO211" s="227"/>
    </row>
    <row r="212" spans="1:171" s="362" customFormat="1">
      <c r="A212" s="360"/>
      <c r="B212" s="271"/>
      <c r="C212" s="360"/>
      <c r="D212" s="360"/>
      <c r="E212" s="360"/>
      <c r="F212" s="360"/>
      <c r="G212" s="360"/>
      <c r="H212" s="360"/>
      <c r="I212" s="360"/>
      <c r="J212" s="360"/>
      <c r="K212" s="360"/>
      <c r="L212" s="360"/>
      <c r="M212" s="360"/>
      <c r="N212" s="360"/>
      <c r="O212" s="360"/>
      <c r="P212" s="360"/>
      <c r="Q212" s="360"/>
      <c r="R212" s="360"/>
      <c r="S212" s="360"/>
      <c r="T212" s="360"/>
      <c r="U212" s="360"/>
      <c r="V212" s="360"/>
      <c r="W212" s="360"/>
      <c r="X212" s="360"/>
      <c r="Y212" s="360"/>
      <c r="Z212" s="360"/>
      <c r="AA212" s="360"/>
      <c r="AB212" s="360"/>
      <c r="AC212" s="360"/>
      <c r="AD212" s="360"/>
      <c r="AE212" s="360"/>
      <c r="AF212" s="360"/>
      <c r="AG212" s="360"/>
      <c r="AH212" s="360"/>
      <c r="AI212" s="360"/>
      <c r="AJ212" s="360"/>
      <c r="AK212" s="361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7"/>
      <c r="BD212" s="227"/>
      <c r="BE212" s="227"/>
      <c r="BF212" s="227"/>
      <c r="BG212" s="227"/>
      <c r="BH212" s="227"/>
      <c r="BI212" s="227"/>
      <c r="BJ212" s="227"/>
      <c r="BK212" s="227"/>
      <c r="BL212" s="227"/>
      <c r="BM212" s="227"/>
      <c r="BN212" s="227"/>
      <c r="BO212" s="227"/>
      <c r="BP212" s="227"/>
      <c r="BQ212" s="227"/>
      <c r="BR212" s="227"/>
      <c r="BS212" s="227"/>
      <c r="BT212" s="227"/>
      <c r="BU212" s="227"/>
      <c r="BV212" s="227"/>
      <c r="BW212" s="227"/>
      <c r="BX212" s="227"/>
      <c r="BY212" s="227"/>
      <c r="BZ212" s="227"/>
      <c r="CA212" s="227"/>
      <c r="CB212" s="227"/>
      <c r="CC212" s="227"/>
      <c r="CD212" s="227"/>
      <c r="CE212" s="227"/>
      <c r="CF212" s="227"/>
      <c r="CG212" s="227"/>
      <c r="CH212" s="227"/>
      <c r="CI212" s="227"/>
      <c r="CJ212" s="227"/>
      <c r="CK212" s="227"/>
      <c r="CL212" s="227"/>
      <c r="CM212" s="227"/>
      <c r="CN212" s="227"/>
      <c r="CO212" s="227"/>
      <c r="CP212" s="227"/>
      <c r="CQ212" s="227"/>
      <c r="CR212" s="227"/>
      <c r="CS212" s="227"/>
      <c r="CT212" s="227"/>
      <c r="CU212" s="227"/>
      <c r="CV212" s="227"/>
      <c r="CW212" s="227"/>
      <c r="CX212" s="227"/>
      <c r="CY212" s="227"/>
      <c r="CZ212" s="227"/>
      <c r="DA212" s="227"/>
      <c r="DB212" s="227"/>
      <c r="DC212" s="227"/>
      <c r="DD212" s="227"/>
      <c r="DE212" s="227"/>
      <c r="DF212" s="227"/>
      <c r="DG212" s="227"/>
      <c r="DH212" s="227"/>
      <c r="DI212" s="227"/>
      <c r="DJ212" s="227"/>
      <c r="DK212" s="227"/>
      <c r="DL212" s="227"/>
      <c r="DM212" s="227"/>
      <c r="DN212" s="227"/>
      <c r="DO212" s="227"/>
      <c r="DP212" s="227"/>
      <c r="DQ212" s="227"/>
      <c r="DR212" s="227"/>
      <c r="DS212" s="227"/>
      <c r="DT212" s="227"/>
      <c r="DU212" s="227"/>
      <c r="DV212" s="227"/>
      <c r="DW212" s="227"/>
      <c r="DX212" s="227"/>
      <c r="DY212" s="227"/>
      <c r="DZ212" s="227"/>
      <c r="EA212" s="227"/>
      <c r="EB212" s="227"/>
      <c r="EC212" s="227"/>
      <c r="ED212" s="227"/>
      <c r="EE212" s="227"/>
      <c r="EF212" s="227"/>
      <c r="EG212" s="227"/>
      <c r="EH212" s="227"/>
      <c r="EI212" s="227"/>
      <c r="EJ212" s="227"/>
      <c r="EK212" s="227"/>
      <c r="EL212" s="227"/>
      <c r="EM212" s="227"/>
      <c r="EN212" s="227"/>
      <c r="EO212" s="227"/>
      <c r="EP212" s="227"/>
      <c r="EQ212" s="227"/>
      <c r="ER212" s="227"/>
      <c r="ES212" s="227"/>
      <c r="ET212" s="227"/>
      <c r="EU212" s="227"/>
      <c r="EV212" s="227"/>
      <c r="EW212" s="227"/>
      <c r="EX212" s="227"/>
      <c r="EY212" s="227"/>
      <c r="EZ212" s="227"/>
      <c r="FA212" s="227"/>
      <c r="FB212" s="227"/>
      <c r="FC212" s="227"/>
      <c r="FD212" s="227"/>
      <c r="FE212" s="227"/>
      <c r="FF212" s="227"/>
      <c r="FG212" s="227"/>
      <c r="FH212" s="227"/>
      <c r="FI212" s="227"/>
      <c r="FJ212" s="227"/>
      <c r="FK212" s="227"/>
      <c r="FL212" s="227"/>
      <c r="FM212" s="227"/>
      <c r="FN212" s="227"/>
      <c r="FO212" s="227"/>
    </row>
    <row r="213" spans="1:171" s="362" customFormat="1">
      <c r="A213" s="360"/>
      <c r="B213" s="271"/>
      <c r="C213" s="360"/>
      <c r="D213" s="360"/>
      <c r="E213" s="360"/>
      <c r="F213" s="360"/>
      <c r="G213" s="360"/>
      <c r="H213" s="360"/>
      <c r="I213" s="360"/>
      <c r="J213" s="360"/>
      <c r="K213" s="360"/>
      <c r="L213" s="360"/>
      <c r="M213" s="360"/>
      <c r="N213" s="360"/>
      <c r="O213" s="360"/>
      <c r="P213" s="360"/>
      <c r="Q213" s="360"/>
      <c r="R213" s="360"/>
      <c r="S213" s="360"/>
      <c r="T213" s="360"/>
      <c r="U213" s="360"/>
      <c r="V213" s="360"/>
      <c r="W213" s="360"/>
      <c r="X213" s="360"/>
      <c r="Y213" s="360"/>
      <c r="Z213" s="360"/>
      <c r="AA213" s="360"/>
      <c r="AB213" s="360"/>
      <c r="AC213" s="360"/>
      <c r="AD213" s="360"/>
      <c r="AE213" s="360"/>
      <c r="AF213" s="360"/>
      <c r="AG213" s="360"/>
      <c r="AH213" s="360"/>
      <c r="AI213" s="360"/>
      <c r="AJ213" s="360"/>
      <c r="AK213" s="361"/>
      <c r="AL213" s="227"/>
      <c r="AM213" s="227"/>
      <c r="AN213" s="227"/>
      <c r="AO213" s="227"/>
      <c r="AP213" s="227"/>
      <c r="AQ213" s="227"/>
      <c r="AR213" s="227"/>
      <c r="AS213" s="227"/>
      <c r="AT213" s="227"/>
      <c r="AU213" s="227"/>
      <c r="AV213" s="227"/>
      <c r="AW213" s="227"/>
      <c r="AX213" s="227"/>
      <c r="AY213" s="227"/>
      <c r="AZ213" s="227"/>
      <c r="BA213" s="227"/>
      <c r="BB213" s="227"/>
      <c r="BC213" s="227"/>
      <c r="BD213" s="227"/>
      <c r="BE213" s="227"/>
      <c r="BF213" s="227"/>
      <c r="BG213" s="227"/>
      <c r="BH213" s="227"/>
      <c r="BI213" s="227"/>
      <c r="BJ213" s="227"/>
      <c r="BK213" s="227"/>
      <c r="BL213" s="227"/>
      <c r="BM213" s="227"/>
      <c r="BN213" s="227"/>
      <c r="BO213" s="227"/>
      <c r="BP213" s="227"/>
      <c r="BQ213" s="227"/>
      <c r="BR213" s="227"/>
      <c r="BS213" s="227"/>
      <c r="BT213" s="227"/>
      <c r="BU213" s="227"/>
      <c r="BV213" s="227"/>
      <c r="BW213" s="227"/>
      <c r="BX213" s="227"/>
      <c r="BY213" s="227"/>
      <c r="BZ213" s="227"/>
      <c r="CA213" s="227"/>
      <c r="CB213" s="227"/>
      <c r="CC213" s="227"/>
      <c r="CD213" s="227"/>
      <c r="CE213" s="227"/>
      <c r="CF213" s="227"/>
      <c r="CG213" s="227"/>
      <c r="CH213" s="227"/>
      <c r="CI213" s="227"/>
      <c r="CJ213" s="227"/>
      <c r="CK213" s="227"/>
      <c r="CL213" s="227"/>
      <c r="CM213" s="227"/>
      <c r="CN213" s="227"/>
      <c r="CO213" s="227"/>
      <c r="CP213" s="227"/>
      <c r="CQ213" s="227"/>
      <c r="CR213" s="227"/>
      <c r="CS213" s="227"/>
      <c r="CT213" s="227"/>
      <c r="CU213" s="227"/>
      <c r="CV213" s="227"/>
      <c r="CW213" s="227"/>
      <c r="CX213" s="227"/>
      <c r="CY213" s="227"/>
      <c r="CZ213" s="227"/>
      <c r="DA213" s="227"/>
      <c r="DB213" s="227"/>
      <c r="DC213" s="227"/>
      <c r="DD213" s="227"/>
      <c r="DE213" s="227"/>
      <c r="DF213" s="227"/>
      <c r="DG213" s="227"/>
      <c r="DH213" s="227"/>
      <c r="DI213" s="227"/>
      <c r="DJ213" s="227"/>
      <c r="DK213" s="227"/>
      <c r="DL213" s="227"/>
      <c r="DM213" s="227"/>
      <c r="DN213" s="227"/>
      <c r="DO213" s="227"/>
      <c r="DP213" s="227"/>
      <c r="DQ213" s="227"/>
      <c r="DR213" s="227"/>
      <c r="DS213" s="227"/>
      <c r="DT213" s="227"/>
      <c r="DU213" s="227"/>
      <c r="DV213" s="227"/>
      <c r="DW213" s="227"/>
      <c r="DX213" s="227"/>
      <c r="DY213" s="227"/>
      <c r="DZ213" s="227"/>
      <c r="EA213" s="227"/>
      <c r="EB213" s="227"/>
      <c r="EC213" s="227"/>
      <c r="ED213" s="227"/>
      <c r="EE213" s="227"/>
      <c r="EF213" s="227"/>
      <c r="EG213" s="227"/>
      <c r="EH213" s="227"/>
      <c r="EI213" s="227"/>
      <c r="EJ213" s="227"/>
      <c r="EK213" s="227"/>
      <c r="EL213" s="227"/>
      <c r="EM213" s="227"/>
      <c r="EN213" s="227"/>
      <c r="EO213" s="227"/>
      <c r="EP213" s="227"/>
      <c r="EQ213" s="227"/>
      <c r="ER213" s="227"/>
      <c r="ES213" s="227"/>
      <c r="ET213" s="227"/>
      <c r="EU213" s="227"/>
      <c r="EV213" s="227"/>
      <c r="EW213" s="227"/>
      <c r="EX213" s="227"/>
      <c r="EY213" s="227"/>
      <c r="EZ213" s="227"/>
      <c r="FA213" s="227"/>
      <c r="FB213" s="227"/>
      <c r="FC213" s="227"/>
      <c r="FD213" s="227"/>
      <c r="FE213" s="227"/>
      <c r="FF213" s="227"/>
      <c r="FG213" s="227"/>
      <c r="FH213" s="227"/>
      <c r="FI213" s="227"/>
      <c r="FJ213" s="227"/>
      <c r="FK213" s="227"/>
      <c r="FL213" s="227"/>
      <c r="FM213" s="227"/>
      <c r="FN213" s="227"/>
      <c r="FO213" s="227"/>
    </row>
    <row r="214" spans="1:171" s="362" customFormat="1">
      <c r="A214" s="360"/>
      <c r="B214" s="271"/>
      <c r="C214" s="360"/>
      <c r="D214" s="360"/>
      <c r="E214" s="360"/>
      <c r="F214" s="360"/>
      <c r="G214" s="360"/>
      <c r="H214" s="360"/>
      <c r="I214" s="360"/>
      <c r="J214" s="360"/>
      <c r="K214" s="360"/>
      <c r="L214" s="360"/>
      <c r="M214" s="360"/>
      <c r="N214" s="360"/>
      <c r="O214" s="360"/>
      <c r="P214" s="360"/>
      <c r="Q214" s="360"/>
      <c r="R214" s="360"/>
      <c r="S214" s="360"/>
      <c r="T214" s="360"/>
      <c r="U214" s="360"/>
      <c r="V214" s="360"/>
      <c r="W214" s="360"/>
      <c r="X214" s="360"/>
      <c r="Y214" s="360"/>
      <c r="Z214" s="360"/>
      <c r="AA214" s="360"/>
      <c r="AB214" s="360"/>
      <c r="AC214" s="360"/>
      <c r="AD214" s="360"/>
      <c r="AE214" s="360"/>
      <c r="AF214" s="360"/>
      <c r="AG214" s="360"/>
      <c r="AH214" s="360"/>
      <c r="AI214" s="360"/>
      <c r="AJ214" s="360"/>
      <c r="AK214" s="361"/>
      <c r="AL214" s="227"/>
      <c r="AM214" s="227"/>
      <c r="AN214" s="227"/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7"/>
      <c r="AY214" s="227"/>
      <c r="AZ214" s="227"/>
      <c r="BA214" s="227"/>
      <c r="BB214" s="227"/>
      <c r="BC214" s="227"/>
      <c r="BD214" s="227"/>
      <c r="BE214" s="227"/>
      <c r="BF214" s="227"/>
      <c r="BG214" s="227"/>
      <c r="BH214" s="227"/>
      <c r="BI214" s="227"/>
      <c r="BJ214" s="227"/>
      <c r="BK214" s="227"/>
      <c r="BL214" s="227"/>
      <c r="BM214" s="227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  <c r="BZ214" s="227"/>
      <c r="CA214" s="227"/>
      <c r="CB214" s="227"/>
      <c r="CC214" s="227"/>
      <c r="CD214" s="227"/>
      <c r="CE214" s="227"/>
      <c r="CF214" s="227"/>
      <c r="CG214" s="227"/>
      <c r="CH214" s="227"/>
      <c r="CI214" s="227"/>
      <c r="CJ214" s="227"/>
      <c r="CK214" s="227"/>
      <c r="CL214" s="227"/>
      <c r="CM214" s="227"/>
      <c r="CN214" s="227"/>
      <c r="CO214" s="227"/>
      <c r="CP214" s="227"/>
      <c r="CQ214" s="227"/>
      <c r="CR214" s="227"/>
      <c r="CS214" s="227"/>
      <c r="CT214" s="227"/>
      <c r="CU214" s="227"/>
      <c r="CV214" s="227"/>
      <c r="CW214" s="227"/>
      <c r="CX214" s="227"/>
      <c r="CY214" s="227"/>
      <c r="CZ214" s="227"/>
      <c r="DA214" s="227"/>
      <c r="DB214" s="227"/>
      <c r="DC214" s="227"/>
      <c r="DD214" s="227"/>
      <c r="DE214" s="227"/>
      <c r="DF214" s="227"/>
      <c r="DG214" s="227"/>
      <c r="DH214" s="227"/>
      <c r="DI214" s="227"/>
      <c r="DJ214" s="227"/>
      <c r="DK214" s="227"/>
      <c r="DL214" s="227"/>
      <c r="DM214" s="227"/>
      <c r="DN214" s="227"/>
      <c r="DO214" s="227"/>
      <c r="DP214" s="227"/>
      <c r="DQ214" s="227"/>
      <c r="DR214" s="227"/>
      <c r="DS214" s="227"/>
      <c r="DT214" s="227"/>
      <c r="DU214" s="227"/>
      <c r="DV214" s="227"/>
      <c r="DW214" s="227"/>
      <c r="DX214" s="227"/>
      <c r="DY214" s="227"/>
      <c r="DZ214" s="227"/>
      <c r="EA214" s="227"/>
      <c r="EB214" s="227"/>
      <c r="EC214" s="227"/>
      <c r="ED214" s="227"/>
      <c r="EE214" s="227"/>
      <c r="EF214" s="227"/>
      <c r="EG214" s="227"/>
      <c r="EH214" s="227"/>
      <c r="EI214" s="227"/>
      <c r="EJ214" s="227"/>
      <c r="EK214" s="227"/>
      <c r="EL214" s="227"/>
      <c r="EM214" s="227"/>
      <c r="EN214" s="227"/>
      <c r="EO214" s="227"/>
      <c r="EP214" s="227"/>
      <c r="EQ214" s="227"/>
      <c r="ER214" s="227"/>
      <c r="ES214" s="227"/>
      <c r="ET214" s="227"/>
      <c r="EU214" s="227"/>
      <c r="EV214" s="227"/>
      <c r="EW214" s="227"/>
      <c r="EX214" s="227"/>
      <c r="EY214" s="227"/>
      <c r="EZ214" s="227"/>
      <c r="FA214" s="227"/>
      <c r="FB214" s="227"/>
      <c r="FC214" s="227"/>
      <c r="FD214" s="227"/>
      <c r="FE214" s="227"/>
      <c r="FF214" s="227"/>
      <c r="FG214" s="227"/>
      <c r="FH214" s="227"/>
      <c r="FI214" s="227"/>
      <c r="FJ214" s="227"/>
      <c r="FK214" s="227"/>
      <c r="FL214" s="227"/>
      <c r="FM214" s="227"/>
      <c r="FN214" s="227"/>
      <c r="FO214" s="227"/>
    </row>
    <row r="215" spans="1:171" s="362" customFormat="1">
      <c r="A215" s="360"/>
      <c r="B215" s="271"/>
      <c r="C215" s="360"/>
      <c r="D215" s="360"/>
      <c r="E215" s="360"/>
      <c r="F215" s="360"/>
      <c r="G215" s="360"/>
      <c r="H215" s="360"/>
      <c r="I215" s="360"/>
      <c r="J215" s="360"/>
      <c r="K215" s="360"/>
      <c r="L215" s="360"/>
      <c r="M215" s="360"/>
      <c r="N215" s="360"/>
      <c r="O215" s="360"/>
      <c r="P215" s="360"/>
      <c r="Q215" s="360"/>
      <c r="R215" s="360"/>
      <c r="S215" s="360"/>
      <c r="T215" s="360"/>
      <c r="U215" s="360"/>
      <c r="V215" s="360"/>
      <c r="W215" s="360"/>
      <c r="X215" s="360"/>
      <c r="Y215" s="360"/>
      <c r="Z215" s="360"/>
      <c r="AA215" s="360"/>
      <c r="AB215" s="360"/>
      <c r="AC215" s="360"/>
      <c r="AD215" s="360"/>
      <c r="AE215" s="360"/>
      <c r="AF215" s="360"/>
      <c r="AG215" s="360"/>
      <c r="AH215" s="360"/>
      <c r="AI215" s="360"/>
      <c r="AJ215" s="360"/>
      <c r="AK215" s="361"/>
      <c r="AL215" s="227"/>
      <c r="AM215" s="227"/>
      <c r="AN215" s="227"/>
      <c r="AO215" s="227"/>
      <c r="AP215" s="227"/>
      <c r="AQ215" s="227"/>
      <c r="AR215" s="227"/>
      <c r="AS215" s="227"/>
      <c r="AT215" s="227"/>
      <c r="AU215" s="227"/>
      <c r="AV215" s="227"/>
      <c r="AW215" s="227"/>
      <c r="AX215" s="227"/>
      <c r="AY215" s="227"/>
      <c r="AZ215" s="227"/>
      <c r="BA215" s="227"/>
      <c r="BB215" s="227"/>
      <c r="BC215" s="227"/>
      <c r="BD215" s="227"/>
      <c r="BE215" s="227"/>
      <c r="BF215" s="227"/>
      <c r="BG215" s="227"/>
      <c r="BH215" s="227"/>
      <c r="BI215" s="227"/>
      <c r="BJ215" s="227"/>
      <c r="BK215" s="227"/>
      <c r="BL215" s="227"/>
      <c r="BM215" s="227"/>
      <c r="BN215" s="227"/>
      <c r="BO215" s="227"/>
      <c r="BP215" s="227"/>
      <c r="BQ215" s="227"/>
      <c r="BR215" s="227"/>
      <c r="BS215" s="227"/>
      <c r="BT215" s="227"/>
      <c r="BU215" s="227"/>
      <c r="BV215" s="227"/>
      <c r="BW215" s="227"/>
      <c r="BX215" s="227"/>
      <c r="BY215" s="227"/>
      <c r="BZ215" s="227"/>
      <c r="CA215" s="227"/>
      <c r="CB215" s="227"/>
      <c r="CC215" s="227"/>
      <c r="CD215" s="227"/>
      <c r="CE215" s="227"/>
      <c r="CF215" s="227"/>
      <c r="CG215" s="227"/>
      <c r="CH215" s="227"/>
      <c r="CI215" s="227"/>
      <c r="CJ215" s="227"/>
      <c r="CK215" s="227"/>
      <c r="CL215" s="227"/>
      <c r="CM215" s="227"/>
      <c r="CN215" s="227"/>
      <c r="CO215" s="227"/>
      <c r="CP215" s="227"/>
      <c r="CQ215" s="227"/>
      <c r="CR215" s="227"/>
      <c r="CS215" s="227"/>
      <c r="CT215" s="227"/>
      <c r="CU215" s="227"/>
      <c r="CV215" s="227"/>
      <c r="CW215" s="227"/>
      <c r="CX215" s="227"/>
      <c r="CY215" s="227"/>
      <c r="CZ215" s="227"/>
      <c r="DA215" s="227"/>
      <c r="DB215" s="227"/>
      <c r="DC215" s="227"/>
      <c r="DD215" s="227"/>
      <c r="DE215" s="227"/>
      <c r="DF215" s="227"/>
      <c r="DG215" s="227"/>
      <c r="DH215" s="227"/>
      <c r="DI215" s="227"/>
      <c r="DJ215" s="227"/>
      <c r="DK215" s="227"/>
      <c r="DL215" s="227"/>
      <c r="DM215" s="227"/>
      <c r="DN215" s="227"/>
      <c r="DO215" s="227"/>
      <c r="DP215" s="227"/>
      <c r="DQ215" s="227"/>
      <c r="DR215" s="227"/>
      <c r="DS215" s="227"/>
      <c r="DT215" s="227"/>
      <c r="DU215" s="227"/>
      <c r="DV215" s="227"/>
      <c r="DW215" s="227"/>
      <c r="DX215" s="227"/>
      <c r="DY215" s="227"/>
      <c r="DZ215" s="227"/>
      <c r="EA215" s="227"/>
      <c r="EB215" s="227"/>
      <c r="EC215" s="227"/>
      <c r="ED215" s="227"/>
      <c r="EE215" s="227"/>
      <c r="EF215" s="227"/>
      <c r="EG215" s="227"/>
      <c r="EH215" s="227"/>
      <c r="EI215" s="227"/>
      <c r="EJ215" s="227"/>
      <c r="EK215" s="227"/>
      <c r="EL215" s="227"/>
      <c r="EM215" s="227"/>
      <c r="EN215" s="227"/>
      <c r="EO215" s="227"/>
      <c r="EP215" s="227"/>
      <c r="EQ215" s="227"/>
      <c r="ER215" s="227"/>
      <c r="ES215" s="227"/>
      <c r="ET215" s="227"/>
      <c r="EU215" s="227"/>
      <c r="EV215" s="227"/>
      <c r="EW215" s="227"/>
      <c r="EX215" s="227"/>
      <c r="EY215" s="227"/>
      <c r="EZ215" s="227"/>
      <c r="FA215" s="227"/>
      <c r="FB215" s="227"/>
      <c r="FC215" s="227"/>
      <c r="FD215" s="227"/>
      <c r="FE215" s="227"/>
      <c r="FF215" s="227"/>
      <c r="FG215" s="227"/>
      <c r="FH215" s="227"/>
      <c r="FI215" s="227"/>
      <c r="FJ215" s="227"/>
      <c r="FK215" s="227"/>
      <c r="FL215" s="227"/>
      <c r="FM215" s="227"/>
      <c r="FN215" s="227"/>
      <c r="FO215" s="227"/>
    </row>
    <row r="216" spans="1:171" s="362" customFormat="1">
      <c r="A216" s="360"/>
      <c r="B216" s="271"/>
      <c r="C216" s="360"/>
      <c r="D216" s="360"/>
      <c r="E216" s="360"/>
      <c r="F216" s="360"/>
      <c r="G216" s="360"/>
      <c r="H216" s="360"/>
      <c r="I216" s="360"/>
      <c r="J216" s="360"/>
      <c r="K216" s="360"/>
      <c r="L216" s="360"/>
      <c r="M216" s="360"/>
      <c r="N216" s="360"/>
      <c r="O216" s="360"/>
      <c r="P216" s="360"/>
      <c r="Q216" s="360"/>
      <c r="R216" s="360"/>
      <c r="S216" s="360"/>
      <c r="T216" s="360"/>
      <c r="U216" s="360"/>
      <c r="V216" s="360"/>
      <c r="W216" s="360"/>
      <c r="X216" s="360"/>
      <c r="Y216" s="360"/>
      <c r="Z216" s="360"/>
      <c r="AA216" s="360"/>
      <c r="AB216" s="360"/>
      <c r="AC216" s="360"/>
      <c r="AD216" s="360"/>
      <c r="AE216" s="360"/>
      <c r="AF216" s="360"/>
      <c r="AG216" s="360"/>
      <c r="AH216" s="360"/>
      <c r="AI216" s="360"/>
      <c r="AJ216" s="360"/>
      <c r="AK216" s="361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227"/>
      <c r="AW216" s="227"/>
      <c r="AX216" s="227"/>
      <c r="AY216" s="227"/>
      <c r="AZ216" s="227"/>
      <c r="BA216" s="227"/>
      <c r="BB216" s="227"/>
      <c r="BC216" s="227"/>
      <c r="BD216" s="227"/>
      <c r="BE216" s="227"/>
      <c r="BF216" s="227"/>
      <c r="BG216" s="227"/>
      <c r="BH216" s="227"/>
      <c r="BI216" s="227"/>
      <c r="BJ216" s="227"/>
      <c r="BK216" s="227"/>
      <c r="BL216" s="227"/>
      <c r="BM216" s="227"/>
      <c r="BN216" s="227"/>
      <c r="BO216" s="227"/>
      <c r="BP216" s="227"/>
      <c r="BQ216" s="227"/>
      <c r="BR216" s="227"/>
      <c r="BS216" s="227"/>
      <c r="BT216" s="227"/>
      <c r="BU216" s="227"/>
      <c r="BV216" s="227"/>
      <c r="BW216" s="227"/>
      <c r="BX216" s="227"/>
      <c r="BY216" s="227"/>
      <c r="BZ216" s="227"/>
      <c r="CA216" s="227"/>
      <c r="CB216" s="227"/>
      <c r="CC216" s="227"/>
      <c r="CD216" s="227"/>
      <c r="CE216" s="227"/>
      <c r="CF216" s="227"/>
      <c r="CG216" s="227"/>
      <c r="CH216" s="227"/>
      <c r="CI216" s="227"/>
      <c r="CJ216" s="227"/>
      <c r="CK216" s="227"/>
      <c r="CL216" s="227"/>
      <c r="CM216" s="227"/>
      <c r="CN216" s="227"/>
      <c r="CO216" s="227"/>
      <c r="CP216" s="227"/>
      <c r="CQ216" s="227"/>
      <c r="CR216" s="227"/>
      <c r="CS216" s="227"/>
      <c r="CT216" s="227"/>
      <c r="CU216" s="227"/>
      <c r="CV216" s="227"/>
      <c r="CW216" s="227"/>
      <c r="CX216" s="227"/>
      <c r="CY216" s="227"/>
      <c r="CZ216" s="227"/>
      <c r="DA216" s="227"/>
      <c r="DB216" s="227"/>
      <c r="DC216" s="227"/>
      <c r="DD216" s="227"/>
      <c r="DE216" s="227"/>
      <c r="DF216" s="227"/>
      <c r="DG216" s="227"/>
      <c r="DH216" s="227"/>
      <c r="DI216" s="227"/>
      <c r="DJ216" s="227"/>
      <c r="DK216" s="227"/>
      <c r="DL216" s="227"/>
      <c r="DM216" s="227"/>
      <c r="DN216" s="227"/>
      <c r="DO216" s="227"/>
      <c r="DP216" s="227"/>
      <c r="DQ216" s="227"/>
      <c r="DR216" s="227"/>
      <c r="DS216" s="227"/>
      <c r="DT216" s="227"/>
      <c r="DU216" s="227"/>
      <c r="DV216" s="227"/>
      <c r="DW216" s="227"/>
      <c r="DX216" s="227"/>
      <c r="DY216" s="227"/>
      <c r="DZ216" s="227"/>
      <c r="EA216" s="227"/>
      <c r="EB216" s="227"/>
      <c r="EC216" s="227"/>
      <c r="ED216" s="227"/>
      <c r="EE216" s="227"/>
      <c r="EF216" s="227"/>
      <c r="EG216" s="227"/>
      <c r="EH216" s="227"/>
      <c r="EI216" s="227"/>
      <c r="EJ216" s="227"/>
      <c r="EK216" s="227"/>
      <c r="EL216" s="227"/>
      <c r="EM216" s="227"/>
      <c r="EN216" s="227"/>
      <c r="EO216" s="227"/>
      <c r="EP216" s="227"/>
      <c r="EQ216" s="227"/>
      <c r="ER216" s="227"/>
      <c r="ES216" s="227"/>
      <c r="ET216" s="227"/>
      <c r="EU216" s="227"/>
      <c r="EV216" s="227"/>
      <c r="EW216" s="227"/>
      <c r="EX216" s="227"/>
      <c r="EY216" s="227"/>
      <c r="EZ216" s="227"/>
      <c r="FA216" s="227"/>
      <c r="FB216" s="227"/>
      <c r="FC216" s="227"/>
      <c r="FD216" s="227"/>
      <c r="FE216" s="227"/>
      <c r="FF216" s="227"/>
      <c r="FG216" s="227"/>
      <c r="FH216" s="227"/>
      <c r="FI216" s="227"/>
      <c r="FJ216" s="227"/>
      <c r="FK216" s="227"/>
      <c r="FL216" s="227"/>
      <c r="FM216" s="227"/>
      <c r="FN216" s="227"/>
      <c r="FO216" s="227"/>
    </row>
    <row r="217" spans="1:171" s="362" customFormat="1">
      <c r="A217" s="360"/>
      <c r="B217" s="271"/>
      <c r="C217" s="360"/>
      <c r="D217" s="360"/>
      <c r="E217" s="360"/>
      <c r="F217" s="360"/>
      <c r="G217" s="360"/>
      <c r="H217" s="360"/>
      <c r="I217" s="360"/>
      <c r="J217" s="360"/>
      <c r="K217" s="360"/>
      <c r="L217" s="360"/>
      <c r="M217" s="360"/>
      <c r="N217" s="360"/>
      <c r="O217" s="360"/>
      <c r="P217" s="360"/>
      <c r="Q217" s="360"/>
      <c r="R217" s="360"/>
      <c r="S217" s="360"/>
      <c r="T217" s="360"/>
      <c r="U217" s="360"/>
      <c r="V217" s="360"/>
      <c r="W217" s="360"/>
      <c r="X217" s="360"/>
      <c r="Y217" s="360"/>
      <c r="Z217" s="360"/>
      <c r="AA217" s="360"/>
      <c r="AB217" s="360"/>
      <c r="AC217" s="360"/>
      <c r="AD217" s="360"/>
      <c r="AE217" s="360"/>
      <c r="AF217" s="360"/>
      <c r="AG217" s="360"/>
      <c r="AH217" s="360"/>
      <c r="AI217" s="360"/>
      <c r="AJ217" s="360"/>
      <c r="AK217" s="361"/>
      <c r="AL217" s="227"/>
      <c r="AM217" s="227"/>
      <c r="AN217" s="227"/>
      <c r="AO217" s="227"/>
      <c r="AP217" s="227"/>
      <c r="AQ217" s="227"/>
      <c r="AR217" s="227"/>
      <c r="AS217" s="227"/>
      <c r="AT217" s="227"/>
      <c r="AU217" s="227"/>
      <c r="AV217" s="227"/>
      <c r="AW217" s="227"/>
      <c r="AX217" s="227"/>
      <c r="AY217" s="227"/>
      <c r="AZ217" s="227"/>
      <c r="BA217" s="227"/>
      <c r="BB217" s="227"/>
      <c r="BC217" s="227"/>
      <c r="BD217" s="227"/>
      <c r="BE217" s="227"/>
      <c r="BF217" s="227"/>
      <c r="BG217" s="227"/>
      <c r="BH217" s="227"/>
      <c r="BI217" s="227"/>
      <c r="BJ217" s="227"/>
      <c r="BK217" s="227"/>
      <c r="BL217" s="227"/>
      <c r="BM217" s="227"/>
      <c r="BN217" s="227"/>
      <c r="BO217" s="227"/>
      <c r="BP217" s="227"/>
      <c r="BQ217" s="227"/>
      <c r="BR217" s="227"/>
      <c r="BS217" s="227"/>
      <c r="BT217" s="227"/>
      <c r="BU217" s="227"/>
      <c r="BV217" s="227"/>
      <c r="BW217" s="227"/>
      <c r="BX217" s="227"/>
      <c r="BY217" s="227"/>
      <c r="BZ217" s="227"/>
      <c r="CA217" s="227"/>
      <c r="CB217" s="227"/>
      <c r="CC217" s="227"/>
      <c r="CD217" s="227"/>
      <c r="CE217" s="227"/>
      <c r="CF217" s="227"/>
      <c r="CG217" s="227"/>
      <c r="CH217" s="227"/>
      <c r="CI217" s="227"/>
      <c r="CJ217" s="227"/>
      <c r="CK217" s="227"/>
      <c r="CL217" s="227"/>
      <c r="CM217" s="227"/>
      <c r="CN217" s="227"/>
      <c r="CO217" s="227"/>
      <c r="CP217" s="227"/>
      <c r="CQ217" s="227"/>
      <c r="CR217" s="227"/>
      <c r="CS217" s="227"/>
      <c r="CT217" s="227"/>
      <c r="CU217" s="227"/>
      <c r="CV217" s="227"/>
      <c r="CW217" s="227"/>
      <c r="CX217" s="227"/>
      <c r="CY217" s="227"/>
      <c r="CZ217" s="227"/>
      <c r="DA217" s="227"/>
      <c r="DB217" s="227"/>
      <c r="DC217" s="227"/>
      <c r="DD217" s="227"/>
      <c r="DE217" s="227"/>
      <c r="DF217" s="227"/>
      <c r="DG217" s="227"/>
      <c r="DH217" s="227"/>
      <c r="DI217" s="227"/>
      <c r="DJ217" s="227"/>
      <c r="DK217" s="227"/>
      <c r="DL217" s="227"/>
      <c r="DM217" s="227"/>
      <c r="DN217" s="227"/>
      <c r="DO217" s="227"/>
      <c r="DP217" s="227"/>
      <c r="DQ217" s="227"/>
      <c r="DR217" s="227"/>
      <c r="DS217" s="227"/>
      <c r="DT217" s="227"/>
      <c r="DU217" s="227"/>
      <c r="DV217" s="227"/>
      <c r="DW217" s="227"/>
      <c r="DX217" s="227"/>
      <c r="DY217" s="227"/>
      <c r="DZ217" s="227"/>
      <c r="EA217" s="227"/>
      <c r="EB217" s="227"/>
      <c r="EC217" s="227"/>
      <c r="ED217" s="227"/>
      <c r="EE217" s="227"/>
      <c r="EF217" s="227"/>
      <c r="EG217" s="227"/>
      <c r="EH217" s="227"/>
      <c r="EI217" s="227"/>
      <c r="EJ217" s="227"/>
      <c r="EK217" s="227"/>
      <c r="EL217" s="227"/>
      <c r="EM217" s="227"/>
      <c r="EN217" s="227"/>
      <c r="EO217" s="227"/>
      <c r="EP217" s="227"/>
      <c r="EQ217" s="227"/>
      <c r="ER217" s="227"/>
      <c r="ES217" s="227"/>
      <c r="ET217" s="227"/>
      <c r="EU217" s="227"/>
      <c r="EV217" s="227"/>
      <c r="EW217" s="227"/>
      <c r="EX217" s="227"/>
      <c r="EY217" s="227"/>
      <c r="EZ217" s="227"/>
      <c r="FA217" s="227"/>
      <c r="FB217" s="227"/>
      <c r="FC217" s="227"/>
      <c r="FD217" s="227"/>
      <c r="FE217" s="227"/>
      <c r="FF217" s="227"/>
      <c r="FG217" s="227"/>
      <c r="FH217" s="227"/>
      <c r="FI217" s="227"/>
      <c r="FJ217" s="227"/>
      <c r="FK217" s="227"/>
      <c r="FL217" s="227"/>
      <c r="FM217" s="227"/>
      <c r="FN217" s="227"/>
      <c r="FO217" s="227"/>
    </row>
    <row r="218" spans="1:171" s="362" customFormat="1">
      <c r="A218" s="360"/>
      <c r="B218" s="271"/>
      <c r="C218" s="360"/>
      <c r="D218" s="360"/>
      <c r="E218" s="360"/>
      <c r="F218" s="360"/>
      <c r="G218" s="360"/>
      <c r="H218" s="360"/>
      <c r="I218" s="360"/>
      <c r="J218" s="360"/>
      <c r="K218" s="360"/>
      <c r="L218" s="360"/>
      <c r="M218" s="360"/>
      <c r="N218" s="360"/>
      <c r="O218" s="360"/>
      <c r="P218" s="360"/>
      <c r="Q218" s="360"/>
      <c r="R218" s="360"/>
      <c r="S218" s="360"/>
      <c r="T218" s="360"/>
      <c r="U218" s="360"/>
      <c r="V218" s="360"/>
      <c r="W218" s="360"/>
      <c r="X218" s="360"/>
      <c r="Y218" s="360"/>
      <c r="Z218" s="360"/>
      <c r="AA218" s="360"/>
      <c r="AB218" s="360"/>
      <c r="AC218" s="360"/>
      <c r="AD218" s="360"/>
      <c r="AE218" s="360"/>
      <c r="AF218" s="360"/>
      <c r="AG218" s="360"/>
      <c r="AH218" s="360"/>
      <c r="AI218" s="360"/>
      <c r="AJ218" s="360"/>
      <c r="AK218" s="361"/>
      <c r="AL218" s="227"/>
      <c r="AM218" s="227"/>
      <c r="AN218" s="227"/>
      <c r="AO218" s="227"/>
      <c r="AP218" s="227"/>
      <c r="AQ218" s="227"/>
      <c r="AR218" s="227"/>
      <c r="AS218" s="227"/>
      <c r="AT218" s="227"/>
      <c r="AU218" s="227"/>
      <c r="AV218" s="227"/>
      <c r="AW218" s="227"/>
      <c r="AX218" s="227"/>
      <c r="AY218" s="227"/>
      <c r="AZ218" s="227"/>
      <c r="BA218" s="227"/>
      <c r="BB218" s="227"/>
      <c r="BC218" s="227"/>
      <c r="BD218" s="227"/>
      <c r="BE218" s="227"/>
      <c r="BF218" s="227"/>
      <c r="BG218" s="227"/>
      <c r="BH218" s="227"/>
      <c r="BI218" s="227"/>
      <c r="BJ218" s="227"/>
      <c r="BK218" s="227"/>
      <c r="BL218" s="227"/>
      <c r="BM218" s="227"/>
      <c r="BN218" s="227"/>
      <c r="BO218" s="227"/>
      <c r="BP218" s="227"/>
      <c r="BQ218" s="227"/>
      <c r="BR218" s="227"/>
      <c r="BS218" s="227"/>
      <c r="BT218" s="227"/>
      <c r="BU218" s="227"/>
      <c r="BV218" s="227"/>
      <c r="BW218" s="227"/>
      <c r="BX218" s="227"/>
      <c r="BY218" s="227"/>
      <c r="BZ218" s="227"/>
      <c r="CA218" s="227"/>
      <c r="CB218" s="227"/>
      <c r="CC218" s="227"/>
      <c r="CD218" s="227"/>
      <c r="CE218" s="227"/>
      <c r="CF218" s="227"/>
      <c r="CG218" s="227"/>
      <c r="CH218" s="227"/>
      <c r="CI218" s="227"/>
      <c r="CJ218" s="227"/>
      <c r="CK218" s="227"/>
      <c r="CL218" s="227"/>
      <c r="CM218" s="227"/>
      <c r="CN218" s="227"/>
      <c r="CO218" s="227"/>
      <c r="CP218" s="227"/>
      <c r="CQ218" s="227"/>
      <c r="CR218" s="227"/>
      <c r="CS218" s="227"/>
      <c r="CT218" s="227"/>
      <c r="CU218" s="227"/>
      <c r="CV218" s="227"/>
      <c r="CW218" s="227"/>
      <c r="CX218" s="227"/>
      <c r="CY218" s="227"/>
      <c r="CZ218" s="227"/>
      <c r="DA218" s="227"/>
      <c r="DB218" s="227"/>
      <c r="DC218" s="227"/>
      <c r="DD218" s="227"/>
      <c r="DE218" s="227"/>
      <c r="DF218" s="227"/>
      <c r="DG218" s="227"/>
      <c r="DH218" s="227"/>
      <c r="DI218" s="227"/>
      <c r="DJ218" s="227"/>
      <c r="DK218" s="227"/>
      <c r="DL218" s="227"/>
      <c r="DM218" s="227"/>
      <c r="DN218" s="227"/>
      <c r="DO218" s="227"/>
      <c r="DP218" s="227"/>
      <c r="DQ218" s="227"/>
      <c r="DR218" s="227"/>
      <c r="DS218" s="227"/>
      <c r="DT218" s="227"/>
      <c r="DU218" s="227"/>
      <c r="DV218" s="227"/>
      <c r="DW218" s="227"/>
      <c r="DX218" s="227"/>
      <c r="DY218" s="227"/>
      <c r="DZ218" s="227"/>
      <c r="EA218" s="227"/>
      <c r="EB218" s="227"/>
      <c r="EC218" s="227"/>
      <c r="ED218" s="227"/>
      <c r="EE218" s="227"/>
      <c r="EF218" s="227"/>
      <c r="EG218" s="227"/>
      <c r="EH218" s="227"/>
      <c r="EI218" s="227"/>
      <c r="EJ218" s="227"/>
      <c r="EK218" s="227"/>
      <c r="EL218" s="227"/>
      <c r="EM218" s="227"/>
      <c r="EN218" s="227"/>
      <c r="EO218" s="227"/>
      <c r="EP218" s="227"/>
      <c r="EQ218" s="227"/>
      <c r="ER218" s="227"/>
      <c r="ES218" s="227"/>
      <c r="ET218" s="227"/>
      <c r="EU218" s="227"/>
      <c r="EV218" s="227"/>
      <c r="EW218" s="227"/>
      <c r="EX218" s="227"/>
      <c r="EY218" s="227"/>
      <c r="EZ218" s="227"/>
      <c r="FA218" s="227"/>
      <c r="FB218" s="227"/>
      <c r="FC218" s="227"/>
      <c r="FD218" s="227"/>
      <c r="FE218" s="227"/>
      <c r="FF218" s="227"/>
      <c r="FG218" s="227"/>
      <c r="FH218" s="227"/>
      <c r="FI218" s="227"/>
      <c r="FJ218" s="227"/>
      <c r="FK218" s="227"/>
      <c r="FL218" s="227"/>
      <c r="FM218" s="227"/>
      <c r="FN218" s="227"/>
      <c r="FO218" s="227"/>
    </row>
    <row r="219" spans="1:171" s="362" customFormat="1">
      <c r="A219" s="360"/>
      <c r="B219" s="271"/>
      <c r="C219" s="360"/>
      <c r="D219" s="360"/>
      <c r="E219" s="360"/>
      <c r="F219" s="360"/>
      <c r="G219" s="360"/>
      <c r="H219" s="360"/>
      <c r="I219" s="360"/>
      <c r="J219" s="360"/>
      <c r="K219" s="360"/>
      <c r="L219" s="360"/>
      <c r="M219" s="360"/>
      <c r="N219" s="360"/>
      <c r="O219" s="360"/>
      <c r="P219" s="360"/>
      <c r="Q219" s="360"/>
      <c r="R219" s="360"/>
      <c r="S219" s="360"/>
      <c r="T219" s="360"/>
      <c r="U219" s="360"/>
      <c r="V219" s="360"/>
      <c r="W219" s="360"/>
      <c r="X219" s="360"/>
      <c r="Y219" s="360"/>
      <c r="Z219" s="360"/>
      <c r="AA219" s="360"/>
      <c r="AB219" s="360"/>
      <c r="AC219" s="360"/>
      <c r="AD219" s="360"/>
      <c r="AE219" s="360"/>
      <c r="AF219" s="360"/>
      <c r="AG219" s="360"/>
      <c r="AH219" s="360"/>
      <c r="AI219" s="360"/>
      <c r="AJ219" s="360"/>
      <c r="AK219" s="361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  <c r="AY219" s="227"/>
      <c r="AZ219" s="227"/>
      <c r="BA219" s="227"/>
      <c r="BB219" s="227"/>
      <c r="BC219" s="227"/>
      <c r="BD219" s="227"/>
      <c r="BE219" s="227"/>
      <c r="BF219" s="227"/>
      <c r="BG219" s="227"/>
      <c r="BH219" s="227"/>
      <c r="BI219" s="227"/>
      <c r="BJ219" s="227"/>
      <c r="BK219" s="227"/>
      <c r="BL219" s="227"/>
      <c r="BM219" s="227"/>
      <c r="BN219" s="227"/>
      <c r="BO219" s="227"/>
      <c r="BP219" s="227"/>
      <c r="BQ219" s="227"/>
      <c r="BR219" s="227"/>
      <c r="BS219" s="227"/>
      <c r="BT219" s="227"/>
      <c r="BU219" s="227"/>
      <c r="BV219" s="227"/>
      <c r="BW219" s="227"/>
      <c r="BX219" s="227"/>
      <c r="BY219" s="227"/>
      <c r="BZ219" s="227"/>
      <c r="CA219" s="227"/>
      <c r="CB219" s="227"/>
      <c r="CC219" s="227"/>
      <c r="CD219" s="227"/>
      <c r="CE219" s="227"/>
      <c r="CF219" s="227"/>
      <c r="CG219" s="227"/>
      <c r="CH219" s="227"/>
      <c r="CI219" s="227"/>
      <c r="CJ219" s="227"/>
      <c r="CK219" s="227"/>
      <c r="CL219" s="227"/>
      <c r="CM219" s="227"/>
      <c r="CN219" s="227"/>
      <c r="CO219" s="227"/>
      <c r="CP219" s="227"/>
      <c r="CQ219" s="227"/>
      <c r="CR219" s="227"/>
      <c r="CS219" s="227"/>
      <c r="CT219" s="227"/>
      <c r="CU219" s="227"/>
      <c r="CV219" s="227"/>
      <c r="CW219" s="227"/>
      <c r="CX219" s="227"/>
      <c r="CY219" s="227"/>
      <c r="CZ219" s="227"/>
      <c r="DA219" s="227"/>
      <c r="DB219" s="227"/>
      <c r="DC219" s="227"/>
      <c r="DD219" s="227"/>
      <c r="DE219" s="227"/>
      <c r="DF219" s="227"/>
      <c r="DG219" s="227"/>
      <c r="DH219" s="227"/>
      <c r="DI219" s="227"/>
      <c r="DJ219" s="227"/>
      <c r="DK219" s="227"/>
      <c r="DL219" s="227"/>
      <c r="DM219" s="227"/>
      <c r="DN219" s="227"/>
      <c r="DO219" s="227"/>
      <c r="DP219" s="227"/>
      <c r="DQ219" s="227"/>
      <c r="DR219" s="227"/>
      <c r="DS219" s="227"/>
      <c r="DT219" s="227"/>
      <c r="DU219" s="227"/>
      <c r="DV219" s="227"/>
      <c r="DW219" s="227"/>
      <c r="DX219" s="227"/>
      <c r="DY219" s="227"/>
      <c r="DZ219" s="227"/>
      <c r="EA219" s="227"/>
      <c r="EB219" s="227"/>
      <c r="EC219" s="227"/>
      <c r="ED219" s="227"/>
      <c r="EE219" s="227"/>
      <c r="EF219" s="227"/>
      <c r="EG219" s="227"/>
      <c r="EH219" s="227"/>
      <c r="EI219" s="227"/>
      <c r="EJ219" s="227"/>
      <c r="EK219" s="227"/>
      <c r="EL219" s="227"/>
      <c r="EM219" s="227"/>
      <c r="EN219" s="227"/>
      <c r="EO219" s="227"/>
      <c r="EP219" s="227"/>
      <c r="EQ219" s="227"/>
      <c r="ER219" s="227"/>
      <c r="ES219" s="227"/>
      <c r="ET219" s="227"/>
      <c r="EU219" s="227"/>
      <c r="EV219" s="227"/>
      <c r="EW219" s="227"/>
      <c r="EX219" s="227"/>
      <c r="EY219" s="227"/>
      <c r="EZ219" s="227"/>
      <c r="FA219" s="227"/>
      <c r="FB219" s="227"/>
      <c r="FC219" s="227"/>
      <c r="FD219" s="227"/>
      <c r="FE219" s="227"/>
      <c r="FF219" s="227"/>
      <c r="FG219" s="227"/>
      <c r="FH219" s="227"/>
      <c r="FI219" s="227"/>
      <c r="FJ219" s="227"/>
      <c r="FK219" s="227"/>
      <c r="FL219" s="227"/>
      <c r="FM219" s="227"/>
      <c r="FN219" s="227"/>
      <c r="FO219" s="227"/>
    </row>
    <row r="220" spans="1:171" s="362" customFormat="1">
      <c r="A220" s="360"/>
      <c r="B220" s="271"/>
      <c r="C220" s="360"/>
      <c r="D220" s="360"/>
      <c r="E220" s="360"/>
      <c r="F220" s="360"/>
      <c r="G220" s="360"/>
      <c r="H220" s="360"/>
      <c r="I220" s="360"/>
      <c r="J220" s="360"/>
      <c r="K220" s="360"/>
      <c r="L220" s="360"/>
      <c r="M220" s="360"/>
      <c r="N220" s="360"/>
      <c r="O220" s="360"/>
      <c r="P220" s="360"/>
      <c r="Q220" s="360"/>
      <c r="R220" s="360"/>
      <c r="S220" s="360"/>
      <c r="T220" s="360"/>
      <c r="U220" s="360"/>
      <c r="V220" s="360"/>
      <c r="W220" s="360"/>
      <c r="X220" s="360"/>
      <c r="Y220" s="360"/>
      <c r="Z220" s="360"/>
      <c r="AA220" s="360"/>
      <c r="AB220" s="360"/>
      <c r="AC220" s="360"/>
      <c r="AD220" s="360"/>
      <c r="AE220" s="360"/>
      <c r="AF220" s="360"/>
      <c r="AG220" s="360"/>
      <c r="AH220" s="360"/>
      <c r="AI220" s="360"/>
      <c r="AJ220" s="360"/>
      <c r="AK220" s="361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  <c r="AY220" s="227"/>
      <c r="AZ220" s="227"/>
      <c r="BA220" s="227"/>
      <c r="BB220" s="227"/>
      <c r="BC220" s="227"/>
      <c r="BD220" s="227"/>
      <c r="BE220" s="227"/>
      <c r="BF220" s="227"/>
      <c r="BG220" s="227"/>
      <c r="BH220" s="227"/>
      <c r="BI220" s="227"/>
      <c r="BJ220" s="227"/>
      <c r="BK220" s="227"/>
      <c r="BL220" s="227"/>
      <c r="BM220" s="227"/>
      <c r="BN220" s="227"/>
      <c r="BO220" s="227"/>
      <c r="BP220" s="227"/>
      <c r="BQ220" s="227"/>
      <c r="BR220" s="227"/>
      <c r="BS220" s="227"/>
      <c r="BT220" s="227"/>
      <c r="BU220" s="227"/>
      <c r="BV220" s="227"/>
      <c r="BW220" s="227"/>
      <c r="BX220" s="227"/>
      <c r="BY220" s="227"/>
      <c r="BZ220" s="227"/>
      <c r="CA220" s="227"/>
      <c r="CB220" s="227"/>
      <c r="CC220" s="227"/>
      <c r="CD220" s="227"/>
      <c r="CE220" s="227"/>
      <c r="CF220" s="227"/>
      <c r="CG220" s="227"/>
      <c r="CH220" s="227"/>
      <c r="CI220" s="227"/>
      <c r="CJ220" s="227"/>
      <c r="CK220" s="227"/>
      <c r="CL220" s="227"/>
      <c r="CM220" s="227"/>
      <c r="CN220" s="227"/>
      <c r="CO220" s="227"/>
      <c r="CP220" s="227"/>
      <c r="CQ220" s="227"/>
      <c r="CR220" s="227"/>
      <c r="CS220" s="227"/>
      <c r="CT220" s="227"/>
      <c r="CU220" s="227"/>
      <c r="CV220" s="227"/>
      <c r="CW220" s="227"/>
      <c r="CX220" s="227"/>
      <c r="CY220" s="227"/>
      <c r="CZ220" s="227"/>
      <c r="DA220" s="227"/>
      <c r="DB220" s="227"/>
      <c r="DC220" s="227"/>
      <c r="DD220" s="227"/>
      <c r="DE220" s="227"/>
      <c r="DF220" s="227"/>
      <c r="DG220" s="227"/>
      <c r="DH220" s="227"/>
      <c r="DI220" s="227"/>
      <c r="DJ220" s="227"/>
      <c r="DK220" s="227"/>
      <c r="DL220" s="227"/>
      <c r="DM220" s="227"/>
      <c r="DN220" s="227"/>
      <c r="DO220" s="227"/>
      <c r="DP220" s="227"/>
      <c r="DQ220" s="227"/>
      <c r="DR220" s="227"/>
      <c r="DS220" s="227"/>
      <c r="DT220" s="227"/>
      <c r="DU220" s="227"/>
      <c r="DV220" s="227"/>
      <c r="DW220" s="227"/>
      <c r="DX220" s="227"/>
      <c r="DY220" s="227"/>
      <c r="DZ220" s="227"/>
      <c r="EA220" s="227"/>
      <c r="EB220" s="227"/>
      <c r="EC220" s="227"/>
      <c r="ED220" s="227"/>
      <c r="EE220" s="227"/>
      <c r="EF220" s="227"/>
      <c r="EG220" s="227"/>
      <c r="EH220" s="227"/>
      <c r="EI220" s="227"/>
      <c r="EJ220" s="227"/>
      <c r="EK220" s="227"/>
      <c r="EL220" s="227"/>
      <c r="EM220" s="227"/>
      <c r="EN220" s="227"/>
      <c r="EO220" s="227"/>
      <c r="EP220" s="227"/>
      <c r="EQ220" s="227"/>
      <c r="ER220" s="227"/>
      <c r="ES220" s="227"/>
      <c r="ET220" s="227"/>
      <c r="EU220" s="227"/>
      <c r="EV220" s="227"/>
      <c r="EW220" s="227"/>
      <c r="EX220" s="227"/>
      <c r="EY220" s="227"/>
      <c r="EZ220" s="227"/>
      <c r="FA220" s="227"/>
      <c r="FB220" s="227"/>
      <c r="FC220" s="227"/>
      <c r="FD220" s="227"/>
      <c r="FE220" s="227"/>
      <c r="FF220" s="227"/>
      <c r="FG220" s="227"/>
      <c r="FH220" s="227"/>
      <c r="FI220" s="227"/>
      <c r="FJ220" s="227"/>
      <c r="FK220" s="227"/>
      <c r="FL220" s="227"/>
      <c r="FM220" s="227"/>
      <c r="FN220" s="227"/>
      <c r="FO220" s="227"/>
    </row>
    <row r="221" spans="1:171" s="362" customFormat="1">
      <c r="A221" s="360"/>
      <c r="B221" s="271"/>
      <c r="C221" s="360"/>
      <c r="D221" s="360"/>
      <c r="E221" s="360"/>
      <c r="F221" s="360"/>
      <c r="G221" s="360"/>
      <c r="H221" s="360"/>
      <c r="I221" s="360"/>
      <c r="J221" s="360"/>
      <c r="K221" s="360"/>
      <c r="L221" s="360"/>
      <c r="M221" s="360"/>
      <c r="N221" s="360"/>
      <c r="O221" s="360"/>
      <c r="P221" s="360"/>
      <c r="Q221" s="360"/>
      <c r="R221" s="360"/>
      <c r="S221" s="360"/>
      <c r="T221" s="360"/>
      <c r="U221" s="360"/>
      <c r="V221" s="360"/>
      <c r="W221" s="360"/>
      <c r="X221" s="360"/>
      <c r="Y221" s="360"/>
      <c r="Z221" s="360"/>
      <c r="AA221" s="360"/>
      <c r="AB221" s="360"/>
      <c r="AC221" s="360"/>
      <c r="AD221" s="360"/>
      <c r="AE221" s="360"/>
      <c r="AF221" s="360"/>
      <c r="AG221" s="360"/>
      <c r="AH221" s="360"/>
      <c r="AI221" s="360"/>
      <c r="AJ221" s="360"/>
      <c r="AK221" s="361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  <c r="AY221" s="227"/>
      <c r="AZ221" s="227"/>
      <c r="BA221" s="227"/>
      <c r="BB221" s="227"/>
      <c r="BC221" s="227"/>
      <c r="BD221" s="227"/>
      <c r="BE221" s="227"/>
      <c r="BF221" s="227"/>
      <c r="BG221" s="227"/>
      <c r="BH221" s="227"/>
      <c r="BI221" s="227"/>
      <c r="BJ221" s="227"/>
      <c r="BK221" s="227"/>
      <c r="BL221" s="227"/>
      <c r="BM221" s="227"/>
      <c r="BN221" s="227"/>
      <c r="BO221" s="227"/>
      <c r="BP221" s="227"/>
      <c r="BQ221" s="227"/>
      <c r="BR221" s="227"/>
      <c r="BS221" s="227"/>
      <c r="BT221" s="227"/>
      <c r="BU221" s="227"/>
      <c r="BV221" s="227"/>
      <c r="BW221" s="227"/>
      <c r="BX221" s="227"/>
      <c r="BY221" s="227"/>
      <c r="BZ221" s="227"/>
      <c r="CA221" s="227"/>
      <c r="CB221" s="227"/>
      <c r="CC221" s="227"/>
      <c r="CD221" s="227"/>
      <c r="CE221" s="227"/>
      <c r="CF221" s="227"/>
      <c r="CG221" s="227"/>
      <c r="CH221" s="227"/>
      <c r="CI221" s="227"/>
      <c r="CJ221" s="227"/>
      <c r="CK221" s="227"/>
      <c r="CL221" s="227"/>
      <c r="CM221" s="227"/>
      <c r="CN221" s="227"/>
      <c r="CO221" s="227"/>
      <c r="CP221" s="227"/>
      <c r="CQ221" s="227"/>
      <c r="CR221" s="227"/>
      <c r="CS221" s="227"/>
      <c r="CT221" s="227"/>
      <c r="CU221" s="227"/>
      <c r="CV221" s="227"/>
      <c r="CW221" s="227"/>
      <c r="CX221" s="227"/>
      <c r="CY221" s="227"/>
      <c r="CZ221" s="227"/>
      <c r="DA221" s="227"/>
      <c r="DB221" s="227"/>
      <c r="DC221" s="227"/>
      <c r="DD221" s="227"/>
      <c r="DE221" s="227"/>
      <c r="DF221" s="227"/>
      <c r="DG221" s="227"/>
      <c r="DH221" s="227"/>
      <c r="DI221" s="227"/>
      <c r="DJ221" s="227"/>
      <c r="DK221" s="227"/>
      <c r="DL221" s="227"/>
      <c r="DM221" s="227"/>
      <c r="DN221" s="227"/>
      <c r="DO221" s="227"/>
      <c r="DP221" s="227"/>
      <c r="DQ221" s="227"/>
      <c r="DR221" s="227"/>
      <c r="DS221" s="227"/>
      <c r="DT221" s="227"/>
      <c r="DU221" s="227"/>
      <c r="DV221" s="227"/>
      <c r="DW221" s="227"/>
      <c r="DX221" s="227"/>
      <c r="DY221" s="227"/>
      <c r="DZ221" s="227"/>
      <c r="EA221" s="227"/>
      <c r="EB221" s="227"/>
      <c r="EC221" s="227"/>
      <c r="ED221" s="227"/>
      <c r="EE221" s="227"/>
      <c r="EF221" s="227"/>
      <c r="EG221" s="227"/>
      <c r="EH221" s="227"/>
      <c r="EI221" s="227"/>
      <c r="EJ221" s="227"/>
      <c r="EK221" s="227"/>
      <c r="EL221" s="227"/>
      <c r="EM221" s="227"/>
      <c r="EN221" s="227"/>
      <c r="EO221" s="227"/>
      <c r="EP221" s="227"/>
      <c r="EQ221" s="227"/>
      <c r="ER221" s="227"/>
      <c r="ES221" s="227"/>
      <c r="ET221" s="227"/>
      <c r="EU221" s="227"/>
      <c r="EV221" s="227"/>
      <c r="EW221" s="227"/>
      <c r="EX221" s="227"/>
      <c r="EY221" s="227"/>
      <c r="EZ221" s="227"/>
      <c r="FA221" s="227"/>
      <c r="FB221" s="227"/>
      <c r="FC221" s="227"/>
      <c r="FD221" s="227"/>
      <c r="FE221" s="227"/>
      <c r="FF221" s="227"/>
      <c r="FG221" s="227"/>
      <c r="FH221" s="227"/>
      <c r="FI221" s="227"/>
      <c r="FJ221" s="227"/>
      <c r="FK221" s="227"/>
      <c r="FL221" s="227"/>
      <c r="FM221" s="227"/>
      <c r="FN221" s="227"/>
      <c r="FO221" s="227"/>
    </row>
    <row r="222" spans="1:171" s="362" customFormat="1">
      <c r="A222" s="360"/>
      <c r="B222" s="271"/>
      <c r="C222" s="360"/>
      <c r="D222" s="360"/>
      <c r="E222" s="360"/>
      <c r="F222" s="360"/>
      <c r="G222" s="360"/>
      <c r="H222" s="360"/>
      <c r="I222" s="360"/>
      <c r="J222" s="360"/>
      <c r="K222" s="360"/>
      <c r="L222" s="360"/>
      <c r="M222" s="360"/>
      <c r="N222" s="360"/>
      <c r="O222" s="360"/>
      <c r="P222" s="360"/>
      <c r="Q222" s="360"/>
      <c r="R222" s="360"/>
      <c r="S222" s="360"/>
      <c r="T222" s="360"/>
      <c r="U222" s="360"/>
      <c r="V222" s="360"/>
      <c r="W222" s="360"/>
      <c r="X222" s="360"/>
      <c r="Y222" s="360"/>
      <c r="Z222" s="360"/>
      <c r="AA222" s="360"/>
      <c r="AB222" s="360"/>
      <c r="AC222" s="360"/>
      <c r="AD222" s="360"/>
      <c r="AE222" s="360"/>
      <c r="AF222" s="360"/>
      <c r="AG222" s="360"/>
      <c r="AH222" s="360"/>
      <c r="AI222" s="360"/>
      <c r="AJ222" s="360"/>
      <c r="AK222" s="361"/>
      <c r="AL222" s="227"/>
      <c r="AM222" s="227"/>
      <c r="AN222" s="227"/>
      <c r="AO222" s="227"/>
      <c r="AP222" s="227"/>
      <c r="AQ222" s="227"/>
      <c r="AR222" s="227"/>
      <c r="AS222" s="227"/>
      <c r="AT222" s="227"/>
      <c r="AU222" s="227"/>
      <c r="AV222" s="227"/>
      <c r="AW222" s="227"/>
      <c r="AX222" s="227"/>
      <c r="AY222" s="227"/>
      <c r="AZ222" s="227"/>
      <c r="BA222" s="227"/>
      <c r="BB222" s="227"/>
      <c r="BC222" s="227"/>
      <c r="BD222" s="227"/>
      <c r="BE222" s="227"/>
      <c r="BF222" s="227"/>
      <c r="BG222" s="227"/>
      <c r="BH222" s="227"/>
      <c r="BI222" s="227"/>
      <c r="BJ222" s="227"/>
      <c r="BK222" s="227"/>
      <c r="BL222" s="227"/>
      <c r="BM222" s="227"/>
      <c r="BN222" s="227"/>
      <c r="BO222" s="227"/>
      <c r="BP222" s="227"/>
      <c r="BQ222" s="227"/>
      <c r="BR222" s="227"/>
      <c r="BS222" s="227"/>
      <c r="BT222" s="227"/>
      <c r="BU222" s="227"/>
      <c r="BV222" s="227"/>
      <c r="BW222" s="227"/>
      <c r="BX222" s="227"/>
      <c r="BY222" s="227"/>
      <c r="BZ222" s="227"/>
      <c r="CA222" s="227"/>
      <c r="CB222" s="227"/>
      <c r="CC222" s="227"/>
      <c r="CD222" s="227"/>
      <c r="CE222" s="227"/>
      <c r="CF222" s="227"/>
      <c r="CG222" s="227"/>
      <c r="CH222" s="227"/>
      <c r="CI222" s="227"/>
      <c r="CJ222" s="227"/>
      <c r="CK222" s="227"/>
      <c r="CL222" s="227"/>
      <c r="CM222" s="227"/>
      <c r="CN222" s="227"/>
      <c r="CO222" s="227"/>
      <c r="CP222" s="227"/>
      <c r="CQ222" s="227"/>
      <c r="CR222" s="227"/>
      <c r="CS222" s="227"/>
      <c r="CT222" s="227"/>
      <c r="CU222" s="227"/>
      <c r="CV222" s="227"/>
      <c r="CW222" s="227"/>
      <c r="CX222" s="227"/>
      <c r="CY222" s="227"/>
      <c r="CZ222" s="227"/>
      <c r="DA222" s="227"/>
      <c r="DB222" s="227"/>
      <c r="DC222" s="227"/>
      <c r="DD222" s="227"/>
      <c r="DE222" s="227"/>
      <c r="DF222" s="227"/>
      <c r="DG222" s="227"/>
      <c r="DH222" s="227"/>
      <c r="DI222" s="227"/>
      <c r="DJ222" s="227"/>
      <c r="DK222" s="227"/>
      <c r="DL222" s="227"/>
      <c r="DM222" s="227"/>
      <c r="DN222" s="227"/>
      <c r="DO222" s="227"/>
      <c r="DP222" s="227"/>
      <c r="DQ222" s="227"/>
      <c r="DR222" s="227"/>
      <c r="DS222" s="227"/>
      <c r="DT222" s="227"/>
      <c r="DU222" s="227"/>
      <c r="DV222" s="227"/>
      <c r="DW222" s="227"/>
      <c r="DX222" s="227"/>
      <c r="DY222" s="227"/>
      <c r="DZ222" s="227"/>
      <c r="EA222" s="227"/>
      <c r="EB222" s="227"/>
      <c r="EC222" s="227"/>
      <c r="ED222" s="227"/>
      <c r="EE222" s="227"/>
      <c r="EF222" s="227"/>
      <c r="EG222" s="227"/>
      <c r="EH222" s="227"/>
      <c r="EI222" s="227"/>
      <c r="EJ222" s="227"/>
      <c r="EK222" s="227"/>
      <c r="EL222" s="227"/>
      <c r="EM222" s="227"/>
      <c r="EN222" s="227"/>
      <c r="EO222" s="227"/>
      <c r="EP222" s="227"/>
      <c r="EQ222" s="227"/>
      <c r="ER222" s="227"/>
      <c r="ES222" s="227"/>
      <c r="ET222" s="227"/>
      <c r="EU222" s="227"/>
      <c r="EV222" s="227"/>
      <c r="EW222" s="227"/>
      <c r="EX222" s="227"/>
      <c r="EY222" s="227"/>
      <c r="EZ222" s="227"/>
      <c r="FA222" s="227"/>
      <c r="FB222" s="227"/>
      <c r="FC222" s="227"/>
      <c r="FD222" s="227"/>
      <c r="FE222" s="227"/>
      <c r="FF222" s="227"/>
      <c r="FG222" s="227"/>
      <c r="FH222" s="227"/>
      <c r="FI222" s="227"/>
      <c r="FJ222" s="227"/>
      <c r="FK222" s="227"/>
      <c r="FL222" s="227"/>
      <c r="FM222" s="227"/>
      <c r="FN222" s="227"/>
      <c r="FO222" s="227"/>
    </row>
    <row r="223" spans="1:171" s="362" customFormat="1">
      <c r="A223" s="360"/>
      <c r="B223" s="271"/>
      <c r="C223" s="360"/>
      <c r="D223" s="360"/>
      <c r="E223" s="360"/>
      <c r="F223" s="360"/>
      <c r="G223" s="360"/>
      <c r="H223" s="360"/>
      <c r="I223" s="360"/>
      <c r="J223" s="360"/>
      <c r="K223" s="360"/>
      <c r="L223" s="360"/>
      <c r="M223" s="360"/>
      <c r="N223" s="360"/>
      <c r="O223" s="360"/>
      <c r="P223" s="360"/>
      <c r="Q223" s="360"/>
      <c r="R223" s="360"/>
      <c r="S223" s="360"/>
      <c r="T223" s="360"/>
      <c r="U223" s="360"/>
      <c r="V223" s="360"/>
      <c r="W223" s="360"/>
      <c r="X223" s="360"/>
      <c r="Y223" s="360"/>
      <c r="Z223" s="360"/>
      <c r="AA223" s="360"/>
      <c r="AB223" s="360"/>
      <c r="AC223" s="360"/>
      <c r="AD223" s="360"/>
      <c r="AE223" s="360"/>
      <c r="AF223" s="360"/>
      <c r="AG223" s="360"/>
      <c r="AH223" s="360"/>
      <c r="AI223" s="360"/>
      <c r="AJ223" s="360"/>
      <c r="AK223" s="361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27"/>
      <c r="AV223" s="227"/>
      <c r="AW223" s="227"/>
      <c r="AX223" s="227"/>
      <c r="AY223" s="227"/>
      <c r="AZ223" s="227"/>
      <c r="BA223" s="227"/>
      <c r="BB223" s="227"/>
      <c r="BC223" s="227"/>
      <c r="BD223" s="227"/>
      <c r="BE223" s="227"/>
      <c r="BF223" s="227"/>
      <c r="BG223" s="227"/>
      <c r="BH223" s="227"/>
      <c r="BI223" s="227"/>
      <c r="BJ223" s="227"/>
      <c r="BK223" s="227"/>
      <c r="BL223" s="227"/>
      <c r="BM223" s="227"/>
      <c r="BN223" s="227"/>
      <c r="BO223" s="227"/>
      <c r="BP223" s="227"/>
      <c r="BQ223" s="227"/>
      <c r="BR223" s="227"/>
      <c r="BS223" s="227"/>
      <c r="BT223" s="227"/>
      <c r="BU223" s="227"/>
      <c r="BV223" s="227"/>
      <c r="BW223" s="227"/>
      <c r="BX223" s="227"/>
      <c r="BY223" s="227"/>
      <c r="BZ223" s="227"/>
      <c r="CA223" s="227"/>
      <c r="CB223" s="227"/>
      <c r="CC223" s="227"/>
      <c r="CD223" s="227"/>
      <c r="CE223" s="227"/>
      <c r="CF223" s="227"/>
      <c r="CG223" s="227"/>
      <c r="CH223" s="227"/>
      <c r="CI223" s="227"/>
      <c r="CJ223" s="227"/>
      <c r="CK223" s="227"/>
      <c r="CL223" s="227"/>
      <c r="CM223" s="227"/>
      <c r="CN223" s="227"/>
      <c r="CO223" s="227"/>
      <c r="CP223" s="227"/>
      <c r="CQ223" s="227"/>
      <c r="CR223" s="227"/>
      <c r="CS223" s="227"/>
      <c r="CT223" s="227"/>
      <c r="CU223" s="227"/>
      <c r="CV223" s="227"/>
      <c r="CW223" s="227"/>
      <c r="CX223" s="227"/>
      <c r="CY223" s="227"/>
      <c r="CZ223" s="227"/>
      <c r="DA223" s="227"/>
      <c r="DB223" s="227"/>
      <c r="DC223" s="227"/>
      <c r="DD223" s="227"/>
      <c r="DE223" s="227"/>
      <c r="DF223" s="227"/>
      <c r="DG223" s="227"/>
      <c r="DH223" s="227"/>
      <c r="DI223" s="227"/>
      <c r="DJ223" s="227"/>
      <c r="DK223" s="227"/>
      <c r="DL223" s="227"/>
      <c r="DM223" s="227"/>
      <c r="DN223" s="227"/>
      <c r="DO223" s="227"/>
      <c r="DP223" s="227"/>
      <c r="DQ223" s="227"/>
      <c r="DR223" s="227"/>
      <c r="DS223" s="227"/>
      <c r="DT223" s="227"/>
      <c r="DU223" s="227"/>
      <c r="DV223" s="227"/>
      <c r="DW223" s="227"/>
      <c r="DX223" s="227"/>
      <c r="DY223" s="227"/>
      <c r="DZ223" s="227"/>
      <c r="EA223" s="227"/>
      <c r="EB223" s="227"/>
      <c r="EC223" s="227"/>
      <c r="ED223" s="227"/>
      <c r="EE223" s="227"/>
      <c r="EF223" s="227"/>
      <c r="EG223" s="227"/>
      <c r="EH223" s="227"/>
      <c r="EI223" s="227"/>
      <c r="EJ223" s="227"/>
      <c r="EK223" s="227"/>
      <c r="EL223" s="227"/>
      <c r="EM223" s="227"/>
      <c r="EN223" s="227"/>
      <c r="EO223" s="227"/>
      <c r="EP223" s="227"/>
      <c r="EQ223" s="227"/>
      <c r="ER223" s="227"/>
      <c r="ES223" s="227"/>
      <c r="ET223" s="227"/>
      <c r="EU223" s="227"/>
      <c r="EV223" s="227"/>
      <c r="EW223" s="227"/>
      <c r="EX223" s="227"/>
      <c r="EY223" s="227"/>
      <c r="EZ223" s="227"/>
      <c r="FA223" s="227"/>
      <c r="FB223" s="227"/>
      <c r="FC223" s="227"/>
      <c r="FD223" s="227"/>
      <c r="FE223" s="227"/>
      <c r="FF223" s="227"/>
      <c r="FG223" s="227"/>
      <c r="FH223" s="227"/>
      <c r="FI223" s="227"/>
      <c r="FJ223" s="227"/>
      <c r="FK223" s="227"/>
      <c r="FL223" s="227"/>
      <c r="FM223" s="227"/>
      <c r="FN223" s="227"/>
      <c r="FO223" s="227"/>
    </row>
    <row r="224" spans="1:171" s="362" customFormat="1">
      <c r="A224" s="360"/>
      <c r="B224" s="271"/>
      <c r="C224" s="360"/>
      <c r="D224" s="360"/>
      <c r="E224" s="360"/>
      <c r="F224" s="360"/>
      <c r="G224" s="360"/>
      <c r="H224" s="360"/>
      <c r="I224" s="360"/>
      <c r="J224" s="360"/>
      <c r="K224" s="360"/>
      <c r="L224" s="360"/>
      <c r="M224" s="360"/>
      <c r="N224" s="360"/>
      <c r="O224" s="360"/>
      <c r="P224" s="360"/>
      <c r="Q224" s="360"/>
      <c r="R224" s="360"/>
      <c r="S224" s="360"/>
      <c r="T224" s="360"/>
      <c r="U224" s="360"/>
      <c r="V224" s="360"/>
      <c r="W224" s="360"/>
      <c r="X224" s="360"/>
      <c r="Y224" s="360"/>
      <c r="Z224" s="360"/>
      <c r="AA224" s="360"/>
      <c r="AB224" s="360"/>
      <c r="AC224" s="360"/>
      <c r="AD224" s="360"/>
      <c r="AE224" s="360"/>
      <c r="AF224" s="360"/>
      <c r="AG224" s="360"/>
      <c r="AH224" s="360"/>
      <c r="AI224" s="360"/>
      <c r="AJ224" s="360"/>
      <c r="AK224" s="361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227"/>
      <c r="AW224" s="227"/>
      <c r="AX224" s="227"/>
      <c r="AY224" s="227"/>
      <c r="AZ224" s="227"/>
      <c r="BA224" s="227"/>
      <c r="BB224" s="227"/>
      <c r="BC224" s="227"/>
      <c r="BD224" s="227"/>
      <c r="BE224" s="227"/>
      <c r="BF224" s="227"/>
      <c r="BG224" s="227"/>
      <c r="BH224" s="227"/>
      <c r="BI224" s="227"/>
      <c r="BJ224" s="227"/>
      <c r="BK224" s="227"/>
      <c r="BL224" s="227"/>
      <c r="BM224" s="227"/>
      <c r="BN224" s="227"/>
      <c r="BO224" s="227"/>
      <c r="BP224" s="227"/>
      <c r="BQ224" s="227"/>
      <c r="BR224" s="227"/>
      <c r="BS224" s="227"/>
      <c r="BT224" s="227"/>
      <c r="BU224" s="227"/>
      <c r="BV224" s="227"/>
      <c r="BW224" s="227"/>
      <c r="BX224" s="227"/>
      <c r="BY224" s="227"/>
      <c r="BZ224" s="227"/>
      <c r="CA224" s="227"/>
      <c r="CB224" s="227"/>
      <c r="CC224" s="227"/>
      <c r="CD224" s="227"/>
      <c r="CE224" s="227"/>
      <c r="CF224" s="227"/>
      <c r="CG224" s="227"/>
      <c r="CH224" s="227"/>
      <c r="CI224" s="227"/>
      <c r="CJ224" s="227"/>
      <c r="CK224" s="227"/>
      <c r="CL224" s="227"/>
      <c r="CM224" s="227"/>
      <c r="CN224" s="227"/>
      <c r="CO224" s="227"/>
      <c r="CP224" s="227"/>
      <c r="CQ224" s="227"/>
      <c r="CR224" s="227"/>
      <c r="CS224" s="227"/>
      <c r="CT224" s="227"/>
      <c r="CU224" s="227"/>
      <c r="CV224" s="227"/>
      <c r="CW224" s="227"/>
      <c r="CX224" s="227"/>
      <c r="CY224" s="227"/>
      <c r="CZ224" s="227"/>
      <c r="DA224" s="227"/>
      <c r="DB224" s="227"/>
      <c r="DC224" s="227"/>
      <c r="DD224" s="227"/>
      <c r="DE224" s="227"/>
      <c r="DF224" s="227"/>
      <c r="DG224" s="227"/>
      <c r="DH224" s="227"/>
      <c r="DI224" s="227"/>
      <c r="DJ224" s="227"/>
      <c r="DK224" s="227"/>
      <c r="DL224" s="227"/>
      <c r="DM224" s="227"/>
      <c r="DN224" s="227"/>
      <c r="DO224" s="227"/>
      <c r="DP224" s="227"/>
      <c r="DQ224" s="227"/>
      <c r="DR224" s="227"/>
      <c r="DS224" s="227"/>
      <c r="DT224" s="227"/>
      <c r="DU224" s="227"/>
      <c r="DV224" s="227"/>
      <c r="DW224" s="227"/>
      <c r="DX224" s="227"/>
      <c r="DY224" s="227"/>
      <c r="DZ224" s="227"/>
      <c r="EA224" s="227"/>
      <c r="EB224" s="227"/>
      <c r="EC224" s="227"/>
      <c r="ED224" s="227"/>
      <c r="EE224" s="227"/>
      <c r="EF224" s="227"/>
      <c r="EG224" s="227"/>
      <c r="EH224" s="227"/>
      <c r="EI224" s="227"/>
      <c r="EJ224" s="227"/>
      <c r="EK224" s="227"/>
      <c r="EL224" s="227"/>
      <c r="EM224" s="227"/>
      <c r="EN224" s="227"/>
      <c r="EO224" s="227"/>
      <c r="EP224" s="227"/>
      <c r="EQ224" s="227"/>
      <c r="ER224" s="227"/>
      <c r="ES224" s="227"/>
      <c r="ET224" s="227"/>
      <c r="EU224" s="227"/>
      <c r="EV224" s="227"/>
      <c r="EW224" s="227"/>
      <c r="EX224" s="227"/>
      <c r="EY224" s="227"/>
      <c r="EZ224" s="227"/>
      <c r="FA224" s="227"/>
      <c r="FB224" s="227"/>
      <c r="FC224" s="227"/>
      <c r="FD224" s="227"/>
      <c r="FE224" s="227"/>
      <c r="FF224" s="227"/>
      <c r="FG224" s="227"/>
      <c r="FH224" s="227"/>
      <c r="FI224" s="227"/>
      <c r="FJ224" s="227"/>
      <c r="FK224" s="227"/>
      <c r="FL224" s="227"/>
      <c r="FM224" s="227"/>
      <c r="FN224" s="227"/>
      <c r="FO224" s="227"/>
    </row>
    <row r="225" spans="1:171" s="362" customFormat="1">
      <c r="A225" s="360"/>
      <c r="B225" s="271"/>
      <c r="C225" s="360"/>
      <c r="D225" s="360"/>
      <c r="E225" s="360"/>
      <c r="F225" s="360"/>
      <c r="G225" s="360"/>
      <c r="H225" s="360"/>
      <c r="I225" s="360"/>
      <c r="J225" s="360"/>
      <c r="K225" s="360"/>
      <c r="L225" s="360"/>
      <c r="M225" s="360"/>
      <c r="N225" s="360"/>
      <c r="O225" s="360"/>
      <c r="P225" s="360"/>
      <c r="Q225" s="360"/>
      <c r="R225" s="360"/>
      <c r="S225" s="360"/>
      <c r="T225" s="360"/>
      <c r="U225" s="360"/>
      <c r="V225" s="360"/>
      <c r="W225" s="360"/>
      <c r="X225" s="360"/>
      <c r="Y225" s="360"/>
      <c r="Z225" s="360"/>
      <c r="AA225" s="360"/>
      <c r="AB225" s="360"/>
      <c r="AC225" s="360"/>
      <c r="AD225" s="360"/>
      <c r="AE225" s="360"/>
      <c r="AF225" s="360"/>
      <c r="AG225" s="360"/>
      <c r="AH225" s="360"/>
      <c r="AI225" s="360"/>
      <c r="AJ225" s="360"/>
      <c r="AK225" s="361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27"/>
      <c r="BH225" s="227"/>
      <c r="BI225" s="227"/>
      <c r="BJ225" s="227"/>
      <c r="BK225" s="227"/>
      <c r="BL225" s="227"/>
      <c r="BM225" s="227"/>
      <c r="BN225" s="227"/>
      <c r="BO225" s="227"/>
      <c r="BP225" s="227"/>
      <c r="BQ225" s="227"/>
      <c r="BR225" s="227"/>
      <c r="BS225" s="227"/>
      <c r="BT225" s="227"/>
      <c r="BU225" s="227"/>
      <c r="BV225" s="227"/>
      <c r="BW225" s="227"/>
      <c r="BX225" s="227"/>
      <c r="BY225" s="227"/>
      <c r="BZ225" s="227"/>
      <c r="CA225" s="227"/>
      <c r="CB225" s="227"/>
      <c r="CC225" s="227"/>
      <c r="CD225" s="227"/>
      <c r="CE225" s="227"/>
      <c r="CF225" s="227"/>
      <c r="CG225" s="227"/>
      <c r="CH225" s="227"/>
      <c r="CI225" s="227"/>
      <c r="CJ225" s="227"/>
      <c r="CK225" s="227"/>
      <c r="CL225" s="227"/>
      <c r="CM225" s="227"/>
      <c r="CN225" s="227"/>
      <c r="CO225" s="227"/>
      <c r="CP225" s="227"/>
      <c r="CQ225" s="227"/>
      <c r="CR225" s="227"/>
      <c r="CS225" s="227"/>
      <c r="CT225" s="227"/>
      <c r="CU225" s="227"/>
      <c r="CV225" s="227"/>
      <c r="CW225" s="227"/>
      <c r="CX225" s="227"/>
      <c r="CY225" s="227"/>
      <c r="CZ225" s="227"/>
      <c r="DA225" s="227"/>
      <c r="DB225" s="227"/>
      <c r="DC225" s="227"/>
      <c r="DD225" s="227"/>
      <c r="DE225" s="227"/>
      <c r="DF225" s="227"/>
      <c r="DG225" s="227"/>
      <c r="DH225" s="227"/>
      <c r="DI225" s="227"/>
      <c r="DJ225" s="227"/>
      <c r="DK225" s="227"/>
      <c r="DL225" s="227"/>
      <c r="DM225" s="227"/>
      <c r="DN225" s="227"/>
      <c r="DO225" s="227"/>
      <c r="DP225" s="227"/>
      <c r="DQ225" s="227"/>
      <c r="DR225" s="227"/>
      <c r="DS225" s="227"/>
      <c r="DT225" s="227"/>
      <c r="DU225" s="227"/>
      <c r="DV225" s="227"/>
      <c r="DW225" s="227"/>
      <c r="DX225" s="227"/>
      <c r="DY225" s="227"/>
      <c r="DZ225" s="227"/>
      <c r="EA225" s="227"/>
      <c r="EB225" s="227"/>
      <c r="EC225" s="227"/>
      <c r="ED225" s="227"/>
      <c r="EE225" s="227"/>
      <c r="EF225" s="227"/>
      <c r="EG225" s="227"/>
      <c r="EH225" s="227"/>
      <c r="EI225" s="227"/>
      <c r="EJ225" s="227"/>
      <c r="EK225" s="227"/>
      <c r="EL225" s="227"/>
      <c r="EM225" s="227"/>
      <c r="EN225" s="227"/>
      <c r="EO225" s="227"/>
      <c r="EP225" s="227"/>
      <c r="EQ225" s="227"/>
      <c r="ER225" s="227"/>
      <c r="ES225" s="227"/>
      <c r="ET225" s="227"/>
      <c r="EU225" s="227"/>
      <c r="EV225" s="227"/>
      <c r="EW225" s="227"/>
      <c r="EX225" s="227"/>
      <c r="EY225" s="227"/>
      <c r="EZ225" s="227"/>
      <c r="FA225" s="227"/>
      <c r="FB225" s="227"/>
      <c r="FC225" s="227"/>
      <c r="FD225" s="227"/>
      <c r="FE225" s="227"/>
      <c r="FF225" s="227"/>
      <c r="FG225" s="227"/>
      <c r="FH225" s="227"/>
      <c r="FI225" s="227"/>
      <c r="FJ225" s="227"/>
      <c r="FK225" s="227"/>
      <c r="FL225" s="227"/>
      <c r="FM225" s="227"/>
      <c r="FN225" s="227"/>
      <c r="FO225" s="227"/>
    </row>
    <row r="226" spans="1:171" s="362" customFormat="1">
      <c r="A226" s="360"/>
      <c r="B226" s="271"/>
      <c r="C226" s="360"/>
      <c r="D226" s="360"/>
      <c r="E226" s="360"/>
      <c r="F226" s="360"/>
      <c r="G226" s="360"/>
      <c r="H226" s="360"/>
      <c r="I226" s="360"/>
      <c r="J226" s="360"/>
      <c r="K226" s="360"/>
      <c r="L226" s="360"/>
      <c r="M226" s="360"/>
      <c r="N226" s="360"/>
      <c r="O226" s="360"/>
      <c r="P226" s="360"/>
      <c r="Q226" s="360"/>
      <c r="R226" s="360"/>
      <c r="S226" s="360"/>
      <c r="T226" s="360"/>
      <c r="U226" s="360"/>
      <c r="V226" s="360"/>
      <c r="W226" s="360"/>
      <c r="X226" s="360"/>
      <c r="Y226" s="360"/>
      <c r="Z226" s="360"/>
      <c r="AA226" s="360"/>
      <c r="AB226" s="360"/>
      <c r="AC226" s="360"/>
      <c r="AD226" s="360"/>
      <c r="AE226" s="360"/>
      <c r="AF226" s="360"/>
      <c r="AG226" s="360"/>
      <c r="AH226" s="360"/>
      <c r="AI226" s="360"/>
      <c r="AJ226" s="360"/>
      <c r="AK226" s="361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  <c r="AY226" s="227"/>
      <c r="AZ226" s="227"/>
      <c r="BA226" s="227"/>
      <c r="BB226" s="227"/>
      <c r="BC226" s="227"/>
      <c r="BD226" s="227"/>
      <c r="BE226" s="227"/>
      <c r="BF226" s="227"/>
      <c r="BG226" s="227"/>
      <c r="BH226" s="227"/>
      <c r="BI226" s="227"/>
      <c r="BJ226" s="227"/>
      <c r="BK226" s="227"/>
      <c r="BL226" s="227"/>
      <c r="BM226" s="227"/>
      <c r="BN226" s="227"/>
      <c r="BO226" s="227"/>
      <c r="BP226" s="227"/>
      <c r="BQ226" s="227"/>
      <c r="BR226" s="227"/>
      <c r="BS226" s="227"/>
      <c r="BT226" s="227"/>
      <c r="BU226" s="227"/>
      <c r="BV226" s="227"/>
      <c r="BW226" s="227"/>
      <c r="BX226" s="227"/>
      <c r="BY226" s="227"/>
      <c r="BZ226" s="227"/>
      <c r="CA226" s="227"/>
      <c r="CB226" s="227"/>
      <c r="CC226" s="227"/>
      <c r="CD226" s="227"/>
      <c r="CE226" s="227"/>
      <c r="CF226" s="227"/>
      <c r="CG226" s="227"/>
      <c r="CH226" s="227"/>
      <c r="CI226" s="227"/>
      <c r="CJ226" s="227"/>
      <c r="CK226" s="227"/>
      <c r="CL226" s="227"/>
      <c r="CM226" s="227"/>
      <c r="CN226" s="227"/>
      <c r="CO226" s="227"/>
      <c r="CP226" s="227"/>
      <c r="CQ226" s="227"/>
      <c r="CR226" s="227"/>
      <c r="CS226" s="227"/>
      <c r="CT226" s="227"/>
      <c r="CU226" s="227"/>
      <c r="CV226" s="227"/>
      <c r="CW226" s="227"/>
      <c r="CX226" s="227"/>
      <c r="CY226" s="227"/>
      <c r="CZ226" s="227"/>
      <c r="DA226" s="227"/>
      <c r="DB226" s="227"/>
      <c r="DC226" s="227"/>
      <c r="DD226" s="227"/>
      <c r="DE226" s="227"/>
      <c r="DF226" s="227"/>
      <c r="DG226" s="227"/>
      <c r="DH226" s="227"/>
      <c r="DI226" s="227"/>
      <c r="DJ226" s="227"/>
      <c r="DK226" s="227"/>
      <c r="DL226" s="227"/>
      <c r="DM226" s="227"/>
      <c r="DN226" s="227"/>
      <c r="DO226" s="227"/>
      <c r="DP226" s="227"/>
      <c r="DQ226" s="227"/>
      <c r="DR226" s="227"/>
      <c r="DS226" s="227"/>
      <c r="DT226" s="227"/>
      <c r="DU226" s="227"/>
      <c r="DV226" s="227"/>
      <c r="DW226" s="227"/>
      <c r="DX226" s="227"/>
      <c r="DY226" s="227"/>
      <c r="DZ226" s="227"/>
      <c r="EA226" s="227"/>
      <c r="EB226" s="227"/>
      <c r="EC226" s="227"/>
      <c r="ED226" s="227"/>
      <c r="EE226" s="227"/>
      <c r="EF226" s="227"/>
      <c r="EG226" s="227"/>
      <c r="EH226" s="227"/>
      <c r="EI226" s="227"/>
      <c r="EJ226" s="227"/>
      <c r="EK226" s="227"/>
      <c r="EL226" s="227"/>
      <c r="EM226" s="227"/>
      <c r="EN226" s="227"/>
      <c r="EO226" s="227"/>
      <c r="EP226" s="227"/>
      <c r="EQ226" s="227"/>
      <c r="ER226" s="227"/>
      <c r="ES226" s="227"/>
      <c r="ET226" s="227"/>
      <c r="EU226" s="227"/>
      <c r="EV226" s="227"/>
      <c r="EW226" s="227"/>
      <c r="EX226" s="227"/>
      <c r="EY226" s="227"/>
      <c r="EZ226" s="227"/>
      <c r="FA226" s="227"/>
      <c r="FB226" s="227"/>
      <c r="FC226" s="227"/>
      <c r="FD226" s="227"/>
      <c r="FE226" s="227"/>
      <c r="FF226" s="227"/>
      <c r="FG226" s="227"/>
      <c r="FH226" s="227"/>
      <c r="FI226" s="227"/>
      <c r="FJ226" s="227"/>
      <c r="FK226" s="227"/>
      <c r="FL226" s="227"/>
      <c r="FM226" s="227"/>
      <c r="FN226" s="227"/>
      <c r="FO226" s="227"/>
    </row>
    <row r="227" spans="1:171" s="362" customFormat="1">
      <c r="A227" s="360"/>
      <c r="B227" s="271"/>
      <c r="C227" s="360"/>
      <c r="D227" s="360"/>
      <c r="E227" s="360"/>
      <c r="F227" s="360"/>
      <c r="G227" s="360"/>
      <c r="H227" s="360"/>
      <c r="I227" s="360"/>
      <c r="J227" s="360"/>
      <c r="K227" s="360"/>
      <c r="L227" s="360"/>
      <c r="M227" s="360"/>
      <c r="N227" s="360"/>
      <c r="O227" s="360"/>
      <c r="P227" s="360"/>
      <c r="Q227" s="360"/>
      <c r="R227" s="360"/>
      <c r="S227" s="360"/>
      <c r="T227" s="360"/>
      <c r="U227" s="360"/>
      <c r="V227" s="360"/>
      <c r="W227" s="360"/>
      <c r="X227" s="360"/>
      <c r="Y227" s="360"/>
      <c r="Z227" s="360"/>
      <c r="AA227" s="360"/>
      <c r="AB227" s="360"/>
      <c r="AC227" s="360"/>
      <c r="AD227" s="360"/>
      <c r="AE227" s="360"/>
      <c r="AF227" s="360"/>
      <c r="AG227" s="360"/>
      <c r="AH227" s="360"/>
      <c r="AI227" s="360"/>
      <c r="AJ227" s="360"/>
      <c r="AK227" s="361"/>
      <c r="AL227" s="227"/>
      <c r="AM227" s="227"/>
      <c r="AN227" s="227"/>
      <c r="AO227" s="227"/>
      <c r="AP227" s="227"/>
      <c r="AQ227" s="227"/>
      <c r="AR227" s="227"/>
      <c r="AS227" s="227"/>
      <c r="AT227" s="227"/>
      <c r="AU227" s="227"/>
      <c r="AV227" s="227"/>
      <c r="AW227" s="227"/>
      <c r="AX227" s="227"/>
      <c r="AY227" s="227"/>
      <c r="AZ227" s="227"/>
      <c r="BA227" s="227"/>
      <c r="BB227" s="227"/>
      <c r="BC227" s="227"/>
      <c r="BD227" s="227"/>
      <c r="BE227" s="227"/>
      <c r="BF227" s="227"/>
      <c r="BG227" s="227"/>
      <c r="BH227" s="227"/>
      <c r="BI227" s="227"/>
      <c r="BJ227" s="227"/>
      <c r="BK227" s="227"/>
      <c r="BL227" s="227"/>
      <c r="BM227" s="227"/>
      <c r="BN227" s="227"/>
      <c r="BO227" s="227"/>
      <c r="BP227" s="227"/>
      <c r="BQ227" s="227"/>
      <c r="BR227" s="227"/>
      <c r="BS227" s="227"/>
      <c r="BT227" s="227"/>
      <c r="BU227" s="227"/>
      <c r="BV227" s="227"/>
      <c r="BW227" s="227"/>
      <c r="BX227" s="227"/>
      <c r="BY227" s="227"/>
      <c r="BZ227" s="227"/>
      <c r="CA227" s="227"/>
      <c r="CB227" s="227"/>
      <c r="CC227" s="227"/>
      <c r="CD227" s="227"/>
      <c r="CE227" s="227"/>
      <c r="CF227" s="227"/>
      <c r="CG227" s="227"/>
      <c r="CH227" s="227"/>
      <c r="CI227" s="227"/>
      <c r="CJ227" s="227"/>
      <c r="CK227" s="227"/>
      <c r="CL227" s="227"/>
      <c r="CM227" s="227"/>
      <c r="CN227" s="227"/>
      <c r="CO227" s="227"/>
      <c r="CP227" s="227"/>
      <c r="CQ227" s="227"/>
      <c r="CR227" s="227"/>
      <c r="CS227" s="227"/>
      <c r="CT227" s="227"/>
      <c r="CU227" s="227"/>
      <c r="CV227" s="227"/>
      <c r="CW227" s="227"/>
      <c r="CX227" s="227"/>
      <c r="CY227" s="227"/>
      <c r="CZ227" s="227"/>
      <c r="DA227" s="227"/>
      <c r="DB227" s="227"/>
      <c r="DC227" s="227"/>
      <c r="DD227" s="227"/>
      <c r="DE227" s="227"/>
      <c r="DF227" s="227"/>
      <c r="DG227" s="227"/>
      <c r="DH227" s="227"/>
      <c r="DI227" s="227"/>
      <c r="DJ227" s="227"/>
      <c r="DK227" s="227"/>
      <c r="DL227" s="227"/>
      <c r="DM227" s="227"/>
      <c r="DN227" s="227"/>
      <c r="DO227" s="227"/>
      <c r="DP227" s="227"/>
      <c r="DQ227" s="227"/>
      <c r="DR227" s="227"/>
      <c r="DS227" s="227"/>
      <c r="DT227" s="227"/>
      <c r="DU227" s="227"/>
      <c r="DV227" s="227"/>
      <c r="DW227" s="227"/>
      <c r="DX227" s="227"/>
      <c r="DY227" s="227"/>
      <c r="DZ227" s="227"/>
      <c r="EA227" s="227"/>
      <c r="EB227" s="227"/>
      <c r="EC227" s="227"/>
      <c r="ED227" s="227"/>
      <c r="EE227" s="227"/>
      <c r="EF227" s="227"/>
      <c r="EG227" s="227"/>
      <c r="EH227" s="227"/>
      <c r="EI227" s="227"/>
      <c r="EJ227" s="227"/>
      <c r="EK227" s="227"/>
      <c r="EL227" s="227"/>
      <c r="EM227" s="227"/>
      <c r="EN227" s="227"/>
      <c r="EO227" s="227"/>
      <c r="EP227" s="227"/>
      <c r="EQ227" s="227"/>
      <c r="ER227" s="227"/>
      <c r="ES227" s="227"/>
      <c r="ET227" s="227"/>
      <c r="EU227" s="227"/>
      <c r="EV227" s="227"/>
      <c r="EW227" s="227"/>
      <c r="EX227" s="227"/>
      <c r="EY227" s="227"/>
      <c r="EZ227" s="227"/>
      <c r="FA227" s="227"/>
      <c r="FB227" s="227"/>
      <c r="FC227" s="227"/>
      <c r="FD227" s="227"/>
      <c r="FE227" s="227"/>
      <c r="FF227" s="227"/>
      <c r="FG227" s="227"/>
      <c r="FH227" s="227"/>
      <c r="FI227" s="227"/>
      <c r="FJ227" s="227"/>
      <c r="FK227" s="227"/>
      <c r="FL227" s="227"/>
      <c r="FM227" s="227"/>
      <c r="FN227" s="227"/>
      <c r="FO227" s="227"/>
    </row>
    <row r="228" spans="1:171" s="362" customFormat="1">
      <c r="A228" s="360"/>
      <c r="B228" s="271"/>
      <c r="C228" s="360"/>
      <c r="D228" s="360"/>
      <c r="E228" s="360"/>
      <c r="F228" s="360"/>
      <c r="G228" s="360"/>
      <c r="H228" s="360"/>
      <c r="I228" s="360"/>
      <c r="J228" s="360"/>
      <c r="K228" s="360"/>
      <c r="L228" s="360"/>
      <c r="M228" s="360"/>
      <c r="N228" s="360"/>
      <c r="O228" s="360"/>
      <c r="P228" s="360"/>
      <c r="Q228" s="360"/>
      <c r="R228" s="360"/>
      <c r="S228" s="360"/>
      <c r="T228" s="360"/>
      <c r="U228" s="360"/>
      <c r="V228" s="360"/>
      <c r="W228" s="360"/>
      <c r="X228" s="360"/>
      <c r="Y228" s="360"/>
      <c r="Z228" s="360"/>
      <c r="AA228" s="360"/>
      <c r="AB228" s="360"/>
      <c r="AC228" s="360"/>
      <c r="AD228" s="360"/>
      <c r="AE228" s="360"/>
      <c r="AF228" s="360"/>
      <c r="AG228" s="360"/>
      <c r="AH228" s="360"/>
      <c r="AI228" s="360"/>
      <c r="AJ228" s="360"/>
      <c r="AK228" s="361"/>
      <c r="AL228" s="227"/>
      <c r="AM228" s="227"/>
      <c r="AN228" s="227"/>
      <c r="AO228" s="227"/>
      <c r="AP228" s="227"/>
      <c r="AQ228" s="227"/>
      <c r="AR228" s="227"/>
      <c r="AS228" s="227"/>
      <c r="AT228" s="227"/>
      <c r="AU228" s="227"/>
      <c r="AV228" s="227"/>
      <c r="AW228" s="227"/>
      <c r="AX228" s="227"/>
      <c r="AY228" s="227"/>
      <c r="AZ228" s="227"/>
      <c r="BA228" s="227"/>
      <c r="BB228" s="227"/>
      <c r="BC228" s="227"/>
      <c r="BD228" s="227"/>
      <c r="BE228" s="227"/>
      <c r="BF228" s="227"/>
      <c r="BG228" s="227"/>
      <c r="BH228" s="227"/>
      <c r="BI228" s="227"/>
      <c r="BJ228" s="227"/>
      <c r="BK228" s="227"/>
      <c r="BL228" s="227"/>
      <c r="BM228" s="227"/>
      <c r="BN228" s="227"/>
      <c r="BO228" s="227"/>
      <c r="BP228" s="227"/>
      <c r="BQ228" s="227"/>
      <c r="BR228" s="227"/>
      <c r="BS228" s="227"/>
      <c r="BT228" s="227"/>
      <c r="BU228" s="227"/>
      <c r="BV228" s="227"/>
      <c r="BW228" s="227"/>
      <c r="BX228" s="227"/>
      <c r="BY228" s="227"/>
      <c r="BZ228" s="227"/>
      <c r="CA228" s="227"/>
      <c r="CB228" s="227"/>
      <c r="CC228" s="227"/>
      <c r="CD228" s="227"/>
      <c r="CE228" s="227"/>
      <c r="CF228" s="227"/>
      <c r="CG228" s="227"/>
      <c r="CH228" s="227"/>
      <c r="CI228" s="227"/>
      <c r="CJ228" s="227"/>
      <c r="CK228" s="227"/>
      <c r="CL228" s="227"/>
      <c r="CM228" s="227"/>
      <c r="CN228" s="227"/>
      <c r="CO228" s="227"/>
      <c r="CP228" s="227"/>
      <c r="CQ228" s="227"/>
      <c r="CR228" s="227"/>
      <c r="CS228" s="227"/>
      <c r="CT228" s="227"/>
      <c r="CU228" s="227"/>
      <c r="CV228" s="227"/>
      <c r="CW228" s="227"/>
      <c r="CX228" s="227"/>
      <c r="CY228" s="227"/>
      <c r="CZ228" s="227"/>
      <c r="DA228" s="227"/>
      <c r="DB228" s="227"/>
      <c r="DC228" s="227"/>
      <c r="DD228" s="227"/>
      <c r="DE228" s="227"/>
      <c r="DF228" s="227"/>
      <c r="DG228" s="227"/>
      <c r="DH228" s="227"/>
      <c r="DI228" s="227"/>
      <c r="DJ228" s="227"/>
      <c r="DK228" s="227"/>
      <c r="DL228" s="227"/>
      <c r="DM228" s="227"/>
      <c r="DN228" s="227"/>
      <c r="DO228" s="227"/>
      <c r="DP228" s="227"/>
      <c r="DQ228" s="227"/>
      <c r="DR228" s="227"/>
      <c r="DS228" s="227"/>
      <c r="DT228" s="227"/>
      <c r="DU228" s="227"/>
      <c r="DV228" s="227"/>
      <c r="DW228" s="227"/>
      <c r="DX228" s="227"/>
      <c r="DY228" s="227"/>
      <c r="DZ228" s="227"/>
      <c r="EA228" s="227"/>
      <c r="EB228" s="227"/>
      <c r="EC228" s="227"/>
      <c r="ED228" s="227"/>
      <c r="EE228" s="227"/>
      <c r="EF228" s="227"/>
      <c r="EG228" s="227"/>
      <c r="EH228" s="227"/>
      <c r="EI228" s="227"/>
      <c r="EJ228" s="227"/>
      <c r="EK228" s="227"/>
      <c r="EL228" s="227"/>
      <c r="EM228" s="227"/>
      <c r="EN228" s="227"/>
      <c r="EO228" s="227"/>
      <c r="EP228" s="227"/>
      <c r="EQ228" s="227"/>
      <c r="ER228" s="227"/>
      <c r="ES228" s="227"/>
      <c r="ET228" s="227"/>
      <c r="EU228" s="227"/>
      <c r="EV228" s="227"/>
      <c r="EW228" s="227"/>
      <c r="EX228" s="227"/>
      <c r="EY228" s="227"/>
      <c r="EZ228" s="227"/>
      <c r="FA228" s="227"/>
      <c r="FB228" s="227"/>
      <c r="FC228" s="227"/>
      <c r="FD228" s="227"/>
      <c r="FE228" s="227"/>
      <c r="FF228" s="227"/>
      <c r="FG228" s="227"/>
      <c r="FH228" s="227"/>
      <c r="FI228" s="227"/>
      <c r="FJ228" s="227"/>
      <c r="FK228" s="227"/>
      <c r="FL228" s="227"/>
      <c r="FM228" s="227"/>
      <c r="FN228" s="227"/>
      <c r="FO228" s="227"/>
    </row>
    <row r="229" spans="1:171" s="362" customFormat="1">
      <c r="A229" s="360"/>
      <c r="B229" s="271"/>
      <c r="C229" s="360"/>
      <c r="D229" s="360"/>
      <c r="E229" s="360"/>
      <c r="F229" s="360"/>
      <c r="G229" s="360"/>
      <c r="H229" s="360"/>
      <c r="I229" s="360"/>
      <c r="J229" s="360"/>
      <c r="K229" s="360"/>
      <c r="L229" s="360"/>
      <c r="M229" s="360"/>
      <c r="N229" s="360"/>
      <c r="O229" s="360"/>
      <c r="P229" s="360"/>
      <c r="Q229" s="360"/>
      <c r="R229" s="360"/>
      <c r="S229" s="360"/>
      <c r="T229" s="360"/>
      <c r="U229" s="360"/>
      <c r="V229" s="360"/>
      <c r="W229" s="360"/>
      <c r="X229" s="360"/>
      <c r="Y229" s="360"/>
      <c r="Z229" s="360"/>
      <c r="AA229" s="360"/>
      <c r="AB229" s="360"/>
      <c r="AC229" s="360"/>
      <c r="AD229" s="360"/>
      <c r="AE229" s="360"/>
      <c r="AF229" s="360"/>
      <c r="AG229" s="360"/>
      <c r="AH229" s="360"/>
      <c r="AI229" s="360"/>
      <c r="AJ229" s="360"/>
      <c r="AK229" s="361"/>
      <c r="AL229" s="227"/>
      <c r="AM229" s="227"/>
      <c r="AN229" s="227"/>
      <c r="AO229" s="227"/>
      <c r="AP229" s="227"/>
      <c r="AQ229" s="227"/>
      <c r="AR229" s="227"/>
      <c r="AS229" s="227"/>
      <c r="AT229" s="227"/>
      <c r="AU229" s="227"/>
      <c r="AV229" s="227"/>
      <c r="AW229" s="227"/>
      <c r="AX229" s="227"/>
      <c r="AY229" s="227"/>
      <c r="AZ229" s="227"/>
      <c r="BA229" s="227"/>
      <c r="BB229" s="227"/>
      <c r="BC229" s="227"/>
      <c r="BD229" s="227"/>
      <c r="BE229" s="227"/>
      <c r="BF229" s="227"/>
      <c r="BG229" s="227"/>
      <c r="BH229" s="227"/>
      <c r="BI229" s="227"/>
      <c r="BJ229" s="227"/>
      <c r="BK229" s="227"/>
      <c r="BL229" s="227"/>
      <c r="BM229" s="227"/>
      <c r="BN229" s="227"/>
      <c r="BO229" s="227"/>
      <c r="BP229" s="227"/>
      <c r="BQ229" s="227"/>
      <c r="BR229" s="227"/>
      <c r="BS229" s="227"/>
      <c r="BT229" s="227"/>
      <c r="BU229" s="227"/>
      <c r="BV229" s="227"/>
      <c r="BW229" s="227"/>
      <c r="BX229" s="227"/>
      <c r="BY229" s="227"/>
      <c r="BZ229" s="227"/>
      <c r="CA229" s="227"/>
      <c r="CB229" s="227"/>
      <c r="CC229" s="227"/>
      <c r="CD229" s="227"/>
      <c r="CE229" s="227"/>
      <c r="CF229" s="227"/>
      <c r="CG229" s="227"/>
      <c r="CH229" s="227"/>
      <c r="CI229" s="227"/>
      <c r="CJ229" s="227"/>
      <c r="CK229" s="227"/>
      <c r="CL229" s="227"/>
      <c r="CM229" s="227"/>
      <c r="CN229" s="227"/>
      <c r="CO229" s="227"/>
      <c r="CP229" s="227"/>
      <c r="CQ229" s="227"/>
      <c r="CR229" s="227"/>
      <c r="CS229" s="227"/>
      <c r="CT229" s="227"/>
      <c r="CU229" s="227"/>
      <c r="CV229" s="227"/>
      <c r="CW229" s="227"/>
      <c r="CX229" s="227"/>
      <c r="CY229" s="227"/>
      <c r="CZ229" s="227"/>
      <c r="DA229" s="227"/>
      <c r="DB229" s="227"/>
      <c r="DC229" s="227"/>
      <c r="DD229" s="227"/>
      <c r="DE229" s="227"/>
      <c r="DF229" s="227"/>
      <c r="DG229" s="227"/>
      <c r="DH229" s="227"/>
      <c r="DI229" s="227"/>
      <c r="DJ229" s="227"/>
      <c r="DK229" s="227"/>
      <c r="DL229" s="227"/>
      <c r="DM229" s="227"/>
      <c r="DN229" s="227"/>
      <c r="DO229" s="227"/>
      <c r="DP229" s="227"/>
      <c r="DQ229" s="227"/>
      <c r="DR229" s="227"/>
      <c r="DS229" s="227"/>
      <c r="DT229" s="227"/>
      <c r="DU229" s="227"/>
      <c r="DV229" s="227"/>
      <c r="DW229" s="227"/>
      <c r="DX229" s="227"/>
      <c r="DY229" s="227"/>
      <c r="DZ229" s="227"/>
      <c r="EA229" s="227"/>
      <c r="EB229" s="227"/>
      <c r="EC229" s="227"/>
      <c r="ED229" s="227"/>
      <c r="EE229" s="227"/>
      <c r="EF229" s="227"/>
      <c r="EG229" s="227"/>
      <c r="EH229" s="227"/>
      <c r="EI229" s="227"/>
      <c r="EJ229" s="227"/>
      <c r="EK229" s="227"/>
      <c r="EL229" s="227"/>
      <c r="EM229" s="227"/>
      <c r="EN229" s="227"/>
      <c r="EO229" s="227"/>
      <c r="EP229" s="227"/>
      <c r="EQ229" s="227"/>
      <c r="ER229" s="227"/>
      <c r="ES229" s="227"/>
      <c r="ET229" s="227"/>
      <c r="EU229" s="227"/>
      <c r="EV229" s="227"/>
      <c r="EW229" s="227"/>
      <c r="EX229" s="227"/>
      <c r="EY229" s="227"/>
      <c r="EZ229" s="227"/>
      <c r="FA229" s="227"/>
      <c r="FB229" s="227"/>
      <c r="FC229" s="227"/>
      <c r="FD229" s="227"/>
      <c r="FE229" s="227"/>
      <c r="FF229" s="227"/>
      <c r="FG229" s="227"/>
      <c r="FH229" s="227"/>
      <c r="FI229" s="227"/>
      <c r="FJ229" s="227"/>
      <c r="FK229" s="227"/>
      <c r="FL229" s="227"/>
      <c r="FM229" s="227"/>
      <c r="FN229" s="227"/>
      <c r="FO229" s="227"/>
    </row>
    <row r="230" spans="1:171" s="362" customFormat="1">
      <c r="A230" s="360"/>
      <c r="B230" s="271"/>
      <c r="C230" s="360"/>
      <c r="D230" s="360"/>
      <c r="E230" s="360"/>
      <c r="F230" s="360"/>
      <c r="G230" s="360"/>
      <c r="H230" s="360"/>
      <c r="I230" s="360"/>
      <c r="J230" s="360"/>
      <c r="K230" s="360"/>
      <c r="L230" s="360"/>
      <c r="M230" s="360"/>
      <c r="N230" s="360"/>
      <c r="O230" s="360"/>
      <c r="P230" s="360"/>
      <c r="Q230" s="360"/>
      <c r="R230" s="360"/>
      <c r="S230" s="360"/>
      <c r="T230" s="360"/>
      <c r="U230" s="360"/>
      <c r="V230" s="360"/>
      <c r="W230" s="360"/>
      <c r="X230" s="360"/>
      <c r="Y230" s="360"/>
      <c r="Z230" s="360"/>
      <c r="AA230" s="360"/>
      <c r="AB230" s="360"/>
      <c r="AC230" s="360"/>
      <c r="AD230" s="360"/>
      <c r="AE230" s="360"/>
      <c r="AF230" s="360"/>
      <c r="AG230" s="360"/>
      <c r="AH230" s="360"/>
      <c r="AI230" s="360"/>
      <c r="AJ230" s="360"/>
      <c r="AK230" s="361"/>
      <c r="AL230" s="227"/>
      <c r="AM230" s="227"/>
      <c r="AN230" s="227"/>
      <c r="AO230" s="227"/>
      <c r="AP230" s="227"/>
      <c r="AQ230" s="227"/>
      <c r="AR230" s="227"/>
      <c r="AS230" s="227"/>
      <c r="AT230" s="227"/>
      <c r="AU230" s="227"/>
      <c r="AV230" s="227"/>
      <c r="AW230" s="227"/>
      <c r="AX230" s="227"/>
      <c r="AY230" s="227"/>
      <c r="AZ230" s="227"/>
      <c r="BA230" s="227"/>
      <c r="BB230" s="227"/>
      <c r="BC230" s="227"/>
      <c r="BD230" s="227"/>
      <c r="BE230" s="227"/>
      <c r="BF230" s="227"/>
      <c r="BG230" s="227"/>
      <c r="BH230" s="227"/>
      <c r="BI230" s="227"/>
      <c r="BJ230" s="227"/>
      <c r="BK230" s="227"/>
      <c r="BL230" s="227"/>
      <c r="BM230" s="227"/>
      <c r="BN230" s="227"/>
      <c r="BO230" s="227"/>
      <c r="BP230" s="227"/>
      <c r="BQ230" s="227"/>
      <c r="BR230" s="227"/>
      <c r="BS230" s="227"/>
      <c r="BT230" s="227"/>
      <c r="BU230" s="227"/>
      <c r="BV230" s="227"/>
      <c r="BW230" s="227"/>
      <c r="BX230" s="227"/>
      <c r="BY230" s="227"/>
      <c r="BZ230" s="227"/>
      <c r="CA230" s="227"/>
      <c r="CB230" s="227"/>
      <c r="CC230" s="227"/>
      <c r="CD230" s="227"/>
      <c r="CE230" s="227"/>
      <c r="CF230" s="227"/>
      <c r="CG230" s="227"/>
      <c r="CH230" s="227"/>
      <c r="CI230" s="227"/>
      <c r="CJ230" s="227"/>
      <c r="CK230" s="227"/>
      <c r="CL230" s="227"/>
      <c r="CM230" s="227"/>
      <c r="CN230" s="227"/>
      <c r="CO230" s="227"/>
      <c r="CP230" s="227"/>
      <c r="CQ230" s="227"/>
      <c r="CR230" s="227"/>
      <c r="CS230" s="227"/>
      <c r="CT230" s="227"/>
      <c r="CU230" s="227"/>
      <c r="CV230" s="227"/>
      <c r="CW230" s="227"/>
      <c r="CX230" s="227"/>
      <c r="CY230" s="227"/>
      <c r="CZ230" s="227"/>
      <c r="DA230" s="227"/>
      <c r="DB230" s="227"/>
      <c r="DC230" s="227"/>
      <c r="DD230" s="227"/>
      <c r="DE230" s="227"/>
      <c r="DF230" s="227"/>
      <c r="DG230" s="227"/>
      <c r="DH230" s="227"/>
      <c r="DI230" s="227"/>
      <c r="DJ230" s="227"/>
      <c r="DK230" s="227"/>
      <c r="DL230" s="227"/>
      <c r="DM230" s="227"/>
      <c r="DN230" s="227"/>
      <c r="DO230" s="227"/>
      <c r="DP230" s="227"/>
      <c r="DQ230" s="227"/>
      <c r="DR230" s="227"/>
      <c r="DS230" s="227"/>
      <c r="DT230" s="227"/>
      <c r="DU230" s="227"/>
      <c r="DV230" s="227"/>
      <c r="DW230" s="227"/>
      <c r="DX230" s="227"/>
      <c r="DY230" s="227"/>
      <c r="DZ230" s="227"/>
      <c r="EA230" s="227"/>
      <c r="EB230" s="227"/>
      <c r="EC230" s="227"/>
      <c r="ED230" s="227"/>
      <c r="EE230" s="227"/>
      <c r="EF230" s="227"/>
      <c r="EG230" s="227"/>
      <c r="EH230" s="227"/>
      <c r="EI230" s="227"/>
      <c r="EJ230" s="227"/>
      <c r="EK230" s="227"/>
      <c r="EL230" s="227"/>
      <c r="EM230" s="227"/>
      <c r="EN230" s="227"/>
      <c r="EO230" s="227"/>
      <c r="EP230" s="227"/>
      <c r="EQ230" s="227"/>
      <c r="ER230" s="227"/>
      <c r="ES230" s="227"/>
      <c r="ET230" s="227"/>
      <c r="EU230" s="227"/>
      <c r="EV230" s="227"/>
      <c r="EW230" s="227"/>
      <c r="EX230" s="227"/>
      <c r="EY230" s="227"/>
      <c r="EZ230" s="227"/>
      <c r="FA230" s="227"/>
      <c r="FB230" s="227"/>
      <c r="FC230" s="227"/>
      <c r="FD230" s="227"/>
      <c r="FE230" s="227"/>
      <c r="FF230" s="227"/>
      <c r="FG230" s="227"/>
      <c r="FH230" s="227"/>
      <c r="FI230" s="227"/>
      <c r="FJ230" s="227"/>
      <c r="FK230" s="227"/>
      <c r="FL230" s="227"/>
      <c r="FM230" s="227"/>
      <c r="FN230" s="227"/>
      <c r="FO230" s="227"/>
    </row>
    <row r="231" spans="1:171" s="362" customFormat="1">
      <c r="A231" s="360"/>
      <c r="B231" s="271"/>
      <c r="C231" s="360"/>
      <c r="D231" s="360"/>
      <c r="E231" s="360"/>
      <c r="F231" s="360"/>
      <c r="G231" s="360"/>
      <c r="H231" s="360"/>
      <c r="I231" s="360"/>
      <c r="J231" s="360"/>
      <c r="K231" s="360"/>
      <c r="L231" s="360"/>
      <c r="M231" s="360"/>
      <c r="N231" s="360"/>
      <c r="O231" s="360"/>
      <c r="P231" s="360"/>
      <c r="Q231" s="360"/>
      <c r="R231" s="360"/>
      <c r="S231" s="360"/>
      <c r="T231" s="360"/>
      <c r="U231" s="360"/>
      <c r="V231" s="360"/>
      <c r="W231" s="360"/>
      <c r="X231" s="360"/>
      <c r="Y231" s="360"/>
      <c r="Z231" s="360"/>
      <c r="AA231" s="360"/>
      <c r="AB231" s="360"/>
      <c r="AC231" s="360"/>
      <c r="AD231" s="360"/>
      <c r="AE231" s="360"/>
      <c r="AF231" s="360"/>
      <c r="AG231" s="360"/>
      <c r="AH231" s="360"/>
      <c r="AI231" s="360"/>
      <c r="AJ231" s="360"/>
      <c r="AK231" s="361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  <c r="AY231" s="227"/>
      <c r="AZ231" s="227"/>
      <c r="BA231" s="227"/>
      <c r="BB231" s="227"/>
      <c r="BC231" s="227"/>
      <c r="BD231" s="227"/>
      <c r="BE231" s="227"/>
      <c r="BF231" s="227"/>
      <c r="BG231" s="227"/>
      <c r="BH231" s="227"/>
      <c r="BI231" s="227"/>
      <c r="BJ231" s="227"/>
      <c r="BK231" s="227"/>
      <c r="BL231" s="227"/>
      <c r="BM231" s="227"/>
      <c r="BN231" s="227"/>
      <c r="BO231" s="227"/>
      <c r="BP231" s="227"/>
      <c r="BQ231" s="227"/>
      <c r="BR231" s="227"/>
      <c r="BS231" s="227"/>
      <c r="BT231" s="227"/>
      <c r="BU231" s="227"/>
      <c r="BV231" s="227"/>
      <c r="BW231" s="227"/>
      <c r="BX231" s="227"/>
      <c r="BY231" s="227"/>
      <c r="BZ231" s="227"/>
      <c r="CA231" s="227"/>
      <c r="CB231" s="227"/>
      <c r="CC231" s="227"/>
      <c r="CD231" s="227"/>
      <c r="CE231" s="227"/>
      <c r="CF231" s="227"/>
      <c r="CG231" s="227"/>
      <c r="CH231" s="227"/>
      <c r="CI231" s="227"/>
      <c r="CJ231" s="227"/>
      <c r="CK231" s="227"/>
      <c r="CL231" s="227"/>
      <c r="CM231" s="227"/>
      <c r="CN231" s="227"/>
      <c r="CO231" s="227"/>
      <c r="CP231" s="227"/>
      <c r="CQ231" s="227"/>
      <c r="CR231" s="227"/>
      <c r="CS231" s="227"/>
      <c r="CT231" s="227"/>
      <c r="CU231" s="227"/>
      <c r="CV231" s="227"/>
      <c r="CW231" s="227"/>
      <c r="CX231" s="227"/>
      <c r="CY231" s="227"/>
      <c r="CZ231" s="227"/>
      <c r="DA231" s="227"/>
      <c r="DB231" s="227"/>
      <c r="DC231" s="227"/>
      <c r="DD231" s="227"/>
      <c r="DE231" s="227"/>
      <c r="DF231" s="227"/>
      <c r="DG231" s="227"/>
      <c r="DH231" s="227"/>
      <c r="DI231" s="227"/>
      <c r="DJ231" s="227"/>
      <c r="DK231" s="227"/>
      <c r="DL231" s="227"/>
      <c r="DM231" s="227"/>
      <c r="DN231" s="227"/>
      <c r="DO231" s="227"/>
      <c r="DP231" s="227"/>
      <c r="DQ231" s="227"/>
      <c r="DR231" s="227"/>
      <c r="DS231" s="227"/>
      <c r="DT231" s="227"/>
      <c r="DU231" s="227"/>
      <c r="DV231" s="227"/>
      <c r="DW231" s="227"/>
      <c r="DX231" s="227"/>
      <c r="DY231" s="227"/>
      <c r="DZ231" s="227"/>
      <c r="EA231" s="227"/>
      <c r="EB231" s="227"/>
      <c r="EC231" s="227"/>
      <c r="ED231" s="227"/>
      <c r="EE231" s="227"/>
      <c r="EF231" s="227"/>
      <c r="EG231" s="227"/>
      <c r="EH231" s="227"/>
      <c r="EI231" s="227"/>
      <c r="EJ231" s="227"/>
      <c r="EK231" s="227"/>
      <c r="EL231" s="227"/>
      <c r="EM231" s="227"/>
      <c r="EN231" s="227"/>
      <c r="EO231" s="227"/>
      <c r="EP231" s="227"/>
      <c r="EQ231" s="227"/>
      <c r="ER231" s="227"/>
      <c r="ES231" s="227"/>
      <c r="ET231" s="227"/>
      <c r="EU231" s="227"/>
      <c r="EV231" s="227"/>
      <c r="EW231" s="227"/>
      <c r="EX231" s="227"/>
      <c r="EY231" s="227"/>
      <c r="EZ231" s="227"/>
      <c r="FA231" s="227"/>
      <c r="FB231" s="227"/>
      <c r="FC231" s="227"/>
      <c r="FD231" s="227"/>
      <c r="FE231" s="227"/>
      <c r="FF231" s="227"/>
      <c r="FG231" s="227"/>
      <c r="FH231" s="227"/>
      <c r="FI231" s="227"/>
      <c r="FJ231" s="227"/>
      <c r="FK231" s="227"/>
      <c r="FL231" s="227"/>
      <c r="FM231" s="227"/>
      <c r="FN231" s="227"/>
      <c r="FO231" s="227"/>
    </row>
    <row r="232" spans="1:171" s="362" customFormat="1">
      <c r="A232" s="360"/>
      <c r="B232" s="271"/>
      <c r="C232" s="360"/>
      <c r="D232" s="360"/>
      <c r="E232" s="360"/>
      <c r="F232" s="360"/>
      <c r="G232" s="360"/>
      <c r="H232" s="360"/>
      <c r="I232" s="360"/>
      <c r="J232" s="360"/>
      <c r="K232" s="360"/>
      <c r="L232" s="360"/>
      <c r="M232" s="360"/>
      <c r="N232" s="360"/>
      <c r="O232" s="360"/>
      <c r="P232" s="360"/>
      <c r="Q232" s="360"/>
      <c r="R232" s="360"/>
      <c r="S232" s="360"/>
      <c r="T232" s="360"/>
      <c r="U232" s="360"/>
      <c r="V232" s="360"/>
      <c r="W232" s="360"/>
      <c r="X232" s="360"/>
      <c r="Y232" s="360"/>
      <c r="Z232" s="360"/>
      <c r="AA232" s="360"/>
      <c r="AB232" s="360"/>
      <c r="AC232" s="360"/>
      <c r="AD232" s="360"/>
      <c r="AE232" s="360"/>
      <c r="AF232" s="360"/>
      <c r="AG232" s="360"/>
      <c r="AH232" s="360"/>
      <c r="AI232" s="360"/>
      <c r="AJ232" s="360"/>
      <c r="AK232" s="361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  <c r="AY232" s="227"/>
      <c r="AZ232" s="227"/>
      <c r="BA232" s="227"/>
      <c r="BB232" s="227"/>
      <c r="BC232" s="227"/>
      <c r="BD232" s="227"/>
      <c r="BE232" s="227"/>
      <c r="BF232" s="227"/>
      <c r="BG232" s="227"/>
      <c r="BH232" s="227"/>
      <c r="BI232" s="227"/>
      <c r="BJ232" s="227"/>
      <c r="BK232" s="227"/>
      <c r="BL232" s="227"/>
      <c r="BM232" s="227"/>
      <c r="BN232" s="227"/>
      <c r="BO232" s="227"/>
      <c r="BP232" s="227"/>
      <c r="BQ232" s="227"/>
      <c r="BR232" s="227"/>
      <c r="BS232" s="227"/>
      <c r="BT232" s="227"/>
      <c r="BU232" s="227"/>
      <c r="BV232" s="227"/>
      <c r="BW232" s="227"/>
      <c r="BX232" s="227"/>
      <c r="BY232" s="227"/>
      <c r="BZ232" s="227"/>
      <c r="CA232" s="227"/>
      <c r="CB232" s="227"/>
      <c r="CC232" s="227"/>
      <c r="CD232" s="227"/>
      <c r="CE232" s="227"/>
      <c r="CF232" s="227"/>
      <c r="CG232" s="227"/>
      <c r="CH232" s="227"/>
      <c r="CI232" s="227"/>
      <c r="CJ232" s="227"/>
      <c r="CK232" s="227"/>
      <c r="CL232" s="227"/>
      <c r="CM232" s="227"/>
      <c r="CN232" s="227"/>
      <c r="CO232" s="227"/>
      <c r="CP232" s="227"/>
      <c r="CQ232" s="227"/>
      <c r="CR232" s="227"/>
      <c r="CS232" s="227"/>
      <c r="CT232" s="227"/>
      <c r="CU232" s="227"/>
      <c r="CV232" s="227"/>
      <c r="CW232" s="227"/>
      <c r="CX232" s="227"/>
      <c r="CY232" s="227"/>
      <c r="CZ232" s="227"/>
      <c r="DA232" s="227"/>
      <c r="DB232" s="227"/>
      <c r="DC232" s="227"/>
      <c r="DD232" s="227"/>
      <c r="DE232" s="227"/>
      <c r="DF232" s="227"/>
      <c r="DG232" s="227"/>
      <c r="DH232" s="227"/>
      <c r="DI232" s="227"/>
      <c r="DJ232" s="227"/>
      <c r="DK232" s="227"/>
      <c r="DL232" s="227"/>
      <c r="DM232" s="227"/>
      <c r="DN232" s="227"/>
      <c r="DO232" s="227"/>
      <c r="DP232" s="227"/>
      <c r="DQ232" s="227"/>
      <c r="DR232" s="227"/>
      <c r="DS232" s="227"/>
      <c r="DT232" s="227"/>
      <c r="DU232" s="227"/>
      <c r="DV232" s="227"/>
      <c r="DW232" s="227"/>
      <c r="DX232" s="227"/>
      <c r="DY232" s="227"/>
      <c r="DZ232" s="227"/>
      <c r="EA232" s="227"/>
      <c r="EB232" s="227"/>
      <c r="EC232" s="227"/>
      <c r="ED232" s="227"/>
      <c r="EE232" s="227"/>
      <c r="EF232" s="227"/>
      <c r="EG232" s="227"/>
      <c r="EH232" s="227"/>
      <c r="EI232" s="227"/>
      <c r="EJ232" s="227"/>
      <c r="EK232" s="227"/>
      <c r="EL232" s="227"/>
      <c r="EM232" s="227"/>
      <c r="EN232" s="227"/>
      <c r="EO232" s="227"/>
      <c r="EP232" s="227"/>
      <c r="EQ232" s="227"/>
      <c r="ER232" s="227"/>
      <c r="ES232" s="227"/>
      <c r="ET232" s="227"/>
      <c r="EU232" s="227"/>
      <c r="EV232" s="227"/>
      <c r="EW232" s="227"/>
      <c r="EX232" s="227"/>
      <c r="EY232" s="227"/>
      <c r="EZ232" s="227"/>
      <c r="FA232" s="227"/>
      <c r="FB232" s="227"/>
      <c r="FC232" s="227"/>
      <c r="FD232" s="227"/>
      <c r="FE232" s="227"/>
      <c r="FF232" s="227"/>
      <c r="FG232" s="227"/>
      <c r="FH232" s="227"/>
      <c r="FI232" s="227"/>
      <c r="FJ232" s="227"/>
      <c r="FK232" s="227"/>
      <c r="FL232" s="227"/>
      <c r="FM232" s="227"/>
      <c r="FN232" s="227"/>
      <c r="FO232" s="227"/>
    </row>
    <row r="233" spans="1:171" s="362" customFormat="1">
      <c r="A233" s="360"/>
      <c r="B233" s="271"/>
      <c r="C233" s="360"/>
      <c r="D233" s="360"/>
      <c r="E233" s="360"/>
      <c r="F233" s="360"/>
      <c r="G233" s="360"/>
      <c r="H233" s="360"/>
      <c r="I233" s="360"/>
      <c r="J233" s="360"/>
      <c r="K233" s="360"/>
      <c r="L233" s="360"/>
      <c r="M233" s="360"/>
      <c r="N233" s="360"/>
      <c r="O233" s="360"/>
      <c r="P233" s="360"/>
      <c r="Q233" s="360"/>
      <c r="R233" s="360"/>
      <c r="S233" s="360"/>
      <c r="T233" s="360"/>
      <c r="U233" s="360"/>
      <c r="V233" s="360"/>
      <c r="W233" s="360"/>
      <c r="X233" s="360"/>
      <c r="Y233" s="360"/>
      <c r="Z233" s="360"/>
      <c r="AA233" s="360"/>
      <c r="AB233" s="360"/>
      <c r="AC233" s="360"/>
      <c r="AD233" s="360"/>
      <c r="AE233" s="360"/>
      <c r="AF233" s="360"/>
      <c r="AG233" s="360"/>
      <c r="AH233" s="360"/>
      <c r="AI233" s="360"/>
      <c r="AJ233" s="360"/>
      <c r="AK233" s="361"/>
      <c r="AL233" s="227"/>
      <c r="AM233" s="227"/>
      <c r="AN233" s="227"/>
      <c r="AO233" s="227"/>
      <c r="AP233" s="227"/>
      <c r="AQ233" s="227"/>
      <c r="AR233" s="227"/>
      <c r="AS233" s="227"/>
      <c r="AT233" s="227"/>
      <c r="AU233" s="227"/>
      <c r="AV233" s="227"/>
      <c r="AW233" s="227"/>
      <c r="AX233" s="227"/>
      <c r="AY233" s="227"/>
      <c r="AZ233" s="227"/>
      <c r="BA233" s="227"/>
      <c r="BB233" s="227"/>
      <c r="BC233" s="227"/>
      <c r="BD233" s="227"/>
      <c r="BE233" s="227"/>
      <c r="BF233" s="227"/>
      <c r="BG233" s="227"/>
      <c r="BH233" s="227"/>
      <c r="BI233" s="227"/>
      <c r="BJ233" s="227"/>
      <c r="BK233" s="227"/>
      <c r="BL233" s="227"/>
      <c r="BM233" s="227"/>
      <c r="BN233" s="227"/>
      <c r="BO233" s="227"/>
      <c r="BP233" s="227"/>
      <c r="BQ233" s="227"/>
      <c r="BR233" s="227"/>
      <c r="BS233" s="227"/>
      <c r="BT233" s="227"/>
      <c r="BU233" s="227"/>
      <c r="BV233" s="227"/>
      <c r="BW233" s="227"/>
      <c r="BX233" s="227"/>
      <c r="BY233" s="227"/>
      <c r="BZ233" s="227"/>
      <c r="CA233" s="227"/>
      <c r="CB233" s="227"/>
      <c r="CC233" s="227"/>
      <c r="CD233" s="227"/>
      <c r="CE233" s="227"/>
      <c r="CF233" s="227"/>
      <c r="CG233" s="227"/>
      <c r="CH233" s="227"/>
      <c r="CI233" s="227"/>
      <c r="CJ233" s="227"/>
      <c r="CK233" s="227"/>
      <c r="CL233" s="227"/>
      <c r="CM233" s="227"/>
      <c r="CN233" s="227"/>
      <c r="CO233" s="227"/>
      <c r="CP233" s="227"/>
      <c r="CQ233" s="227"/>
      <c r="CR233" s="227"/>
      <c r="CS233" s="227"/>
      <c r="CT233" s="227"/>
      <c r="CU233" s="227"/>
      <c r="CV233" s="227"/>
      <c r="CW233" s="227"/>
      <c r="CX233" s="227"/>
      <c r="CY233" s="227"/>
      <c r="CZ233" s="227"/>
      <c r="DA233" s="227"/>
      <c r="DB233" s="227"/>
      <c r="DC233" s="227"/>
      <c r="DD233" s="227"/>
      <c r="DE233" s="227"/>
      <c r="DF233" s="227"/>
      <c r="DG233" s="227"/>
      <c r="DH233" s="227"/>
      <c r="DI233" s="227"/>
      <c r="DJ233" s="227"/>
      <c r="DK233" s="227"/>
      <c r="DL233" s="227"/>
      <c r="DM233" s="227"/>
      <c r="DN233" s="227"/>
      <c r="DO233" s="227"/>
      <c r="DP233" s="227"/>
      <c r="DQ233" s="227"/>
      <c r="DR233" s="227"/>
      <c r="DS233" s="227"/>
      <c r="DT233" s="227"/>
      <c r="DU233" s="227"/>
      <c r="DV233" s="227"/>
      <c r="DW233" s="227"/>
      <c r="DX233" s="227"/>
      <c r="DY233" s="227"/>
      <c r="DZ233" s="227"/>
      <c r="EA233" s="227"/>
      <c r="EB233" s="227"/>
      <c r="EC233" s="227"/>
      <c r="ED233" s="227"/>
      <c r="EE233" s="227"/>
      <c r="EF233" s="227"/>
      <c r="EG233" s="227"/>
      <c r="EH233" s="227"/>
      <c r="EI233" s="227"/>
      <c r="EJ233" s="227"/>
      <c r="EK233" s="227"/>
      <c r="EL233" s="227"/>
      <c r="EM233" s="227"/>
      <c r="EN233" s="227"/>
      <c r="EO233" s="227"/>
      <c r="EP233" s="227"/>
      <c r="EQ233" s="227"/>
      <c r="ER233" s="227"/>
      <c r="ES233" s="227"/>
      <c r="ET233" s="227"/>
      <c r="EU233" s="227"/>
      <c r="EV233" s="227"/>
      <c r="EW233" s="227"/>
      <c r="EX233" s="227"/>
      <c r="EY233" s="227"/>
      <c r="EZ233" s="227"/>
      <c r="FA233" s="227"/>
      <c r="FB233" s="227"/>
      <c r="FC233" s="227"/>
      <c r="FD233" s="227"/>
      <c r="FE233" s="227"/>
      <c r="FF233" s="227"/>
      <c r="FG233" s="227"/>
      <c r="FH233" s="227"/>
      <c r="FI233" s="227"/>
      <c r="FJ233" s="227"/>
      <c r="FK233" s="227"/>
      <c r="FL233" s="227"/>
      <c r="FM233" s="227"/>
      <c r="FN233" s="227"/>
      <c r="FO233" s="227"/>
    </row>
    <row r="234" spans="1:171" s="362" customFormat="1">
      <c r="A234" s="360"/>
      <c r="B234" s="271"/>
      <c r="C234" s="360"/>
      <c r="D234" s="360"/>
      <c r="E234" s="360"/>
      <c r="F234" s="360"/>
      <c r="G234" s="360"/>
      <c r="H234" s="360"/>
      <c r="I234" s="360"/>
      <c r="J234" s="360"/>
      <c r="K234" s="360"/>
      <c r="L234" s="360"/>
      <c r="M234" s="360"/>
      <c r="N234" s="360"/>
      <c r="O234" s="360"/>
      <c r="P234" s="360"/>
      <c r="Q234" s="360"/>
      <c r="R234" s="360"/>
      <c r="S234" s="360"/>
      <c r="T234" s="360"/>
      <c r="U234" s="360"/>
      <c r="V234" s="360"/>
      <c r="W234" s="360"/>
      <c r="X234" s="360"/>
      <c r="Y234" s="360"/>
      <c r="Z234" s="360"/>
      <c r="AA234" s="360"/>
      <c r="AB234" s="360"/>
      <c r="AC234" s="360"/>
      <c r="AD234" s="360"/>
      <c r="AE234" s="360"/>
      <c r="AF234" s="360"/>
      <c r="AG234" s="360"/>
      <c r="AH234" s="360"/>
      <c r="AI234" s="360"/>
      <c r="AJ234" s="360"/>
      <c r="AK234" s="361"/>
      <c r="AL234" s="227"/>
      <c r="AM234" s="227"/>
      <c r="AN234" s="227"/>
      <c r="AO234" s="227"/>
      <c r="AP234" s="227"/>
      <c r="AQ234" s="227"/>
      <c r="AR234" s="227"/>
      <c r="AS234" s="227"/>
      <c r="AT234" s="227"/>
      <c r="AU234" s="227"/>
      <c r="AV234" s="227"/>
      <c r="AW234" s="227"/>
      <c r="AX234" s="227"/>
      <c r="AY234" s="227"/>
      <c r="AZ234" s="227"/>
      <c r="BA234" s="227"/>
      <c r="BB234" s="227"/>
      <c r="BC234" s="227"/>
      <c r="BD234" s="227"/>
      <c r="BE234" s="227"/>
      <c r="BF234" s="227"/>
      <c r="BG234" s="227"/>
      <c r="BH234" s="227"/>
      <c r="BI234" s="227"/>
      <c r="BJ234" s="227"/>
      <c r="BK234" s="227"/>
      <c r="BL234" s="227"/>
      <c r="BM234" s="227"/>
      <c r="BN234" s="227"/>
      <c r="BO234" s="227"/>
      <c r="BP234" s="227"/>
      <c r="BQ234" s="227"/>
      <c r="BR234" s="227"/>
      <c r="BS234" s="227"/>
      <c r="BT234" s="227"/>
      <c r="BU234" s="227"/>
      <c r="BV234" s="227"/>
      <c r="BW234" s="227"/>
      <c r="BX234" s="227"/>
      <c r="BY234" s="227"/>
      <c r="BZ234" s="227"/>
      <c r="CA234" s="227"/>
      <c r="CB234" s="227"/>
      <c r="CC234" s="227"/>
      <c r="CD234" s="227"/>
      <c r="CE234" s="227"/>
      <c r="CF234" s="227"/>
      <c r="CG234" s="227"/>
      <c r="CH234" s="227"/>
      <c r="CI234" s="227"/>
      <c r="CJ234" s="227"/>
      <c r="CK234" s="227"/>
      <c r="CL234" s="227"/>
      <c r="CM234" s="227"/>
      <c r="CN234" s="227"/>
      <c r="CO234" s="227"/>
      <c r="CP234" s="227"/>
      <c r="CQ234" s="227"/>
      <c r="CR234" s="227"/>
      <c r="CS234" s="227"/>
      <c r="CT234" s="227"/>
      <c r="CU234" s="227"/>
      <c r="CV234" s="227"/>
      <c r="CW234" s="227"/>
      <c r="CX234" s="227"/>
      <c r="CY234" s="227"/>
      <c r="CZ234" s="227"/>
      <c r="DA234" s="227"/>
      <c r="DB234" s="227"/>
      <c r="DC234" s="227"/>
      <c r="DD234" s="227"/>
      <c r="DE234" s="227"/>
      <c r="DF234" s="227"/>
      <c r="DG234" s="227"/>
      <c r="DH234" s="227"/>
      <c r="DI234" s="227"/>
      <c r="DJ234" s="227"/>
      <c r="DK234" s="227"/>
      <c r="DL234" s="227"/>
      <c r="DM234" s="227"/>
      <c r="DN234" s="227"/>
      <c r="DO234" s="227"/>
      <c r="DP234" s="227"/>
      <c r="DQ234" s="227"/>
      <c r="DR234" s="227"/>
      <c r="DS234" s="227"/>
      <c r="DT234" s="227"/>
      <c r="DU234" s="227"/>
      <c r="DV234" s="227"/>
      <c r="DW234" s="227"/>
      <c r="DX234" s="227"/>
      <c r="DY234" s="227"/>
      <c r="DZ234" s="227"/>
      <c r="EA234" s="227"/>
      <c r="EB234" s="227"/>
      <c r="EC234" s="227"/>
      <c r="ED234" s="227"/>
      <c r="EE234" s="227"/>
      <c r="EF234" s="227"/>
      <c r="EG234" s="227"/>
      <c r="EH234" s="227"/>
      <c r="EI234" s="227"/>
      <c r="EJ234" s="227"/>
      <c r="EK234" s="227"/>
      <c r="EL234" s="227"/>
      <c r="EM234" s="227"/>
      <c r="EN234" s="227"/>
      <c r="EO234" s="227"/>
      <c r="EP234" s="227"/>
      <c r="EQ234" s="227"/>
      <c r="ER234" s="227"/>
      <c r="ES234" s="227"/>
      <c r="ET234" s="227"/>
      <c r="EU234" s="227"/>
      <c r="EV234" s="227"/>
      <c r="EW234" s="227"/>
      <c r="EX234" s="227"/>
      <c r="EY234" s="227"/>
      <c r="EZ234" s="227"/>
      <c r="FA234" s="227"/>
      <c r="FB234" s="227"/>
      <c r="FC234" s="227"/>
      <c r="FD234" s="227"/>
      <c r="FE234" s="227"/>
      <c r="FF234" s="227"/>
      <c r="FG234" s="227"/>
      <c r="FH234" s="227"/>
      <c r="FI234" s="227"/>
      <c r="FJ234" s="227"/>
      <c r="FK234" s="227"/>
      <c r="FL234" s="227"/>
      <c r="FM234" s="227"/>
      <c r="FN234" s="227"/>
      <c r="FO234" s="227"/>
    </row>
    <row r="235" spans="1:171" s="362" customFormat="1">
      <c r="A235" s="360"/>
      <c r="B235" s="271"/>
      <c r="C235" s="360"/>
      <c r="D235" s="360"/>
      <c r="E235" s="360"/>
      <c r="F235" s="360"/>
      <c r="G235" s="360"/>
      <c r="H235" s="360"/>
      <c r="I235" s="360"/>
      <c r="J235" s="360"/>
      <c r="K235" s="360"/>
      <c r="L235" s="360"/>
      <c r="M235" s="360"/>
      <c r="N235" s="360"/>
      <c r="O235" s="360"/>
      <c r="P235" s="360"/>
      <c r="Q235" s="360"/>
      <c r="R235" s="360"/>
      <c r="S235" s="360"/>
      <c r="T235" s="360"/>
      <c r="U235" s="360"/>
      <c r="V235" s="360"/>
      <c r="W235" s="360"/>
      <c r="X235" s="360"/>
      <c r="Y235" s="360"/>
      <c r="Z235" s="360"/>
      <c r="AA235" s="360"/>
      <c r="AB235" s="360"/>
      <c r="AC235" s="360"/>
      <c r="AD235" s="360"/>
      <c r="AE235" s="360"/>
      <c r="AF235" s="360"/>
      <c r="AG235" s="360"/>
      <c r="AH235" s="360"/>
      <c r="AI235" s="360"/>
      <c r="AJ235" s="360"/>
      <c r="AK235" s="361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27"/>
      <c r="BH235" s="227"/>
      <c r="BI235" s="227"/>
      <c r="BJ235" s="227"/>
      <c r="BK235" s="227"/>
      <c r="BL235" s="227"/>
      <c r="BM235" s="227"/>
      <c r="BN235" s="227"/>
      <c r="BO235" s="227"/>
      <c r="BP235" s="227"/>
      <c r="BQ235" s="227"/>
      <c r="BR235" s="227"/>
      <c r="BS235" s="227"/>
      <c r="BT235" s="227"/>
      <c r="BU235" s="227"/>
      <c r="BV235" s="227"/>
      <c r="BW235" s="227"/>
      <c r="BX235" s="227"/>
      <c r="BY235" s="227"/>
      <c r="BZ235" s="227"/>
      <c r="CA235" s="227"/>
      <c r="CB235" s="227"/>
      <c r="CC235" s="227"/>
      <c r="CD235" s="227"/>
      <c r="CE235" s="227"/>
      <c r="CF235" s="227"/>
      <c r="CG235" s="227"/>
      <c r="CH235" s="227"/>
      <c r="CI235" s="227"/>
      <c r="CJ235" s="227"/>
      <c r="CK235" s="227"/>
      <c r="CL235" s="227"/>
      <c r="CM235" s="227"/>
      <c r="CN235" s="227"/>
      <c r="CO235" s="227"/>
      <c r="CP235" s="227"/>
      <c r="CQ235" s="227"/>
      <c r="CR235" s="227"/>
      <c r="CS235" s="227"/>
      <c r="CT235" s="227"/>
      <c r="CU235" s="227"/>
      <c r="CV235" s="227"/>
      <c r="CW235" s="227"/>
      <c r="CX235" s="227"/>
      <c r="CY235" s="227"/>
      <c r="CZ235" s="227"/>
      <c r="DA235" s="227"/>
      <c r="DB235" s="227"/>
      <c r="DC235" s="227"/>
      <c r="DD235" s="227"/>
      <c r="DE235" s="227"/>
      <c r="DF235" s="227"/>
      <c r="DG235" s="227"/>
      <c r="DH235" s="227"/>
      <c r="DI235" s="227"/>
      <c r="DJ235" s="227"/>
      <c r="DK235" s="227"/>
      <c r="DL235" s="227"/>
      <c r="DM235" s="227"/>
      <c r="DN235" s="227"/>
      <c r="DO235" s="227"/>
      <c r="DP235" s="227"/>
      <c r="DQ235" s="227"/>
      <c r="DR235" s="227"/>
      <c r="DS235" s="227"/>
      <c r="DT235" s="227"/>
      <c r="DU235" s="227"/>
      <c r="DV235" s="227"/>
      <c r="DW235" s="227"/>
      <c r="DX235" s="227"/>
      <c r="DY235" s="227"/>
      <c r="DZ235" s="227"/>
      <c r="EA235" s="227"/>
      <c r="EB235" s="227"/>
      <c r="EC235" s="227"/>
      <c r="ED235" s="227"/>
      <c r="EE235" s="227"/>
      <c r="EF235" s="227"/>
      <c r="EG235" s="227"/>
      <c r="EH235" s="227"/>
      <c r="EI235" s="227"/>
      <c r="EJ235" s="227"/>
      <c r="EK235" s="227"/>
      <c r="EL235" s="227"/>
      <c r="EM235" s="227"/>
      <c r="EN235" s="227"/>
      <c r="EO235" s="227"/>
      <c r="EP235" s="227"/>
      <c r="EQ235" s="227"/>
      <c r="ER235" s="227"/>
      <c r="ES235" s="227"/>
      <c r="ET235" s="227"/>
      <c r="EU235" s="227"/>
      <c r="EV235" s="227"/>
      <c r="EW235" s="227"/>
      <c r="EX235" s="227"/>
      <c r="EY235" s="227"/>
      <c r="EZ235" s="227"/>
      <c r="FA235" s="227"/>
      <c r="FB235" s="227"/>
      <c r="FC235" s="227"/>
      <c r="FD235" s="227"/>
      <c r="FE235" s="227"/>
      <c r="FF235" s="227"/>
      <c r="FG235" s="227"/>
      <c r="FH235" s="227"/>
      <c r="FI235" s="227"/>
      <c r="FJ235" s="227"/>
      <c r="FK235" s="227"/>
      <c r="FL235" s="227"/>
      <c r="FM235" s="227"/>
      <c r="FN235" s="227"/>
      <c r="FO235" s="227"/>
    </row>
    <row r="236" spans="1:171" s="362" customFormat="1">
      <c r="A236" s="360"/>
      <c r="B236" s="271"/>
      <c r="C236" s="360"/>
      <c r="D236" s="360"/>
      <c r="E236" s="360"/>
      <c r="F236" s="360"/>
      <c r="G236" s="360"/>
      <c r="H236" s="360"/>
      <c r="I236" s="360"/>
      <c r="J236" s="360"/>
      <c r="K236" s="360"/>
      <c r="L236" s="360"/>
      <c r="M236" s="360"/>
      <c r="N236" s="360"/>
      <c r="O236" s="360"/>
      <c r="P236" s="360"/>
      <c r="Q236" s="360"/>
      <c r="R236" s="360"/>
      <c r="S236" s="360"/>
      <c r="T236" s="360"/>
      <c r="U236" s="360"/>
      <c r="V236" s="360"/>
      <c r="W236" s="360"/>
      <c r="X236" s="360"/>
      <c r="Y236" s="360"/>
      <c r="Z236" s="360"/>
      <c r="AA236" s="360"/>
      <c r="AB236" s="360"/>
      <c r="AC236" s="360"/>
      <c r="AD236" s="360"/>
      <c r="AE236" s="360"/>
      <c r="AF236" s="360"/>
      <c r="AG236" s="360"/>
      <c r="AH236" s="360"/>
      <c r="AI236" s="360"/>
      <c r="AJ236" s="360"/>
      <c r="AK236" s="361"/>
      <c r="AL236" s="227"/>
      <c r="AM236" s="227"/>
      <c r="AN236" s="227"/>
      <c r="AO236" s="227"/>
      <c r="AP236" s="227"/>
      <c r="AQ236" s="227"/>
      <c r="AR236" s="227"/>
      <c r="AS236" s="227"/>
      <c r="AT236" s="227"/>
      <c r="AU236" s="227"/>
      <c r="AV236" s="227"/>
      <c r="AW236" s="227"/>
      <c r="AX236" s="227"/>
      <c r="AY236" s="227"/>
      <c r="AZ236" s="227"/>
      <c r="BA236" s="227"/>
      <c r="BB236" s="227"/>
      <c r="BC236" s="227"/>
      <c r="BD236" s="227"/>
      <c r="BE236" s="227"/>
      <c r="BF236" s="227"/>
      <c r="BG236" s="227"/>
      <c r="BH236" s="227"/>
      <c r="BI236" s="227"/>
      <c r="BJ236" s="227"/>
      <c r="BK236" s="227"/>
      <c r="BL236" s="227"/>
      <c r="BM236" s="227"/>
      <c r="BN236" s="227"/>
      <c r="BO236" s="227"/>
      <c r="BP236" s="227"/>
      <c r="BQ236" s="227"/>
      <c r="BR236" s="227"/>
      <c r="BS236" s="227"/>
      <c r="BT236" s="227"/>
      <c r="BU236" s="227"/>
      <c r="BV236" s="227"/>
      <c r="BW236" s="227"/>
      <c r="BX236" s="227"/>
      <c r="BY236" s="227"/>
      <c r="BZ236" s="227"/>
      <c r="CA236" s="227"/>
      <c r="CB236" s="227"/>
      <c r="CC236" s="227"/>
      <c r="CD236" s="227"/>
      <c r="CE236" s="227"/>
      <c r="CF236" s="227"/>
      <c r="CG236" s="227"/>
      <c r="CH236" s="227"/>
      <c r="CI236" s="227"/>
      <c r="CJ236" s="227"/>
      <c r="CK236" s="227"/>
      <c r="CL236" s="227"/>
      <c r="CM236" s="227"/>
      <c r="CN236" s="227"/>
      <c r="CO236" s="227"/>
      <c r="CP236" s="227"/>
      <c r="CQ236" s="227"/>
      <c r="CR236" s="227"/>
      <c r="CS236" s="227"/>
      <c r="CT236" s="227"/>
      <c r="CU236" s="227"/>
      <c r="CV236" s="227"/>
      <c r="CW236" s="227"/>
      <c r="CX236" s="227"/>
      <c r="CY236" s="227"/>
      <c r="CZ236" s="227"/>
      <c r="DA236" s="227"/>
      <c r="DB236" s="227"/>
      <c r="DC236" s="227"/>
      <c r="DD236" s="227"/>
      <c r="DE236" s="227"/>
      <c r="DF236" s="227"/>
      <c r="DG236" s="227"/>
      <c r="DH236" s="227"/>
      <c r="DI236" s="227"/>
      <c r="DJ236" s="227"/>
      <c r="DK236" s="227"/>
      <c r="DL236" s="227"/>
      <c r="DM236" s="227"/>
      <c r="DN236" s="227"/>
      <c r="DO236" s="227"/>
      <c r="DP236" s="227"/>
      <c r="DQ236" s="227"/>
      <c r="DR236" s="227"/>
      <c r="DS236" s="227"/>
      <c r="DT236" s="227"/>
      <c r="DU236" s="227"/>
      <c r="DV236" s="227"/>
      <c r="DW236" s="227"/>
      <c r="DX236" s="227"/>
      <c r="DY236" s="227"/>
      <c r="DZ236" s="227"/>
      <c r="EA236" s="227"/>
      <c r="EB236" s="227"/>
      <c r="EC236" s="227"/>
      <c r="ED236" s="227"/>
      <c r="EE236" s="227"/>
      <c r="EF236" s="227"/>
      <c r="EG236" s="227"/>
      <c r="EH236" s="227"/>
      <c r="EI236" s="227"/>
      <c r="EJ236" s="227"/>
      <c r="EK236" s="227"/>
      <c r="EL236" s="227"/>
      <c r="EM236" s="227"/>
      <c r="EN236" s="227"/>
      <c r="EO236" s="227"/>
      <c r="EP236" s="227"/>
      <c r="EQ236" s="227"/>
      <c r="ER236" s="227"/>
      <c r="ES236" s="227"/>
      <c r="ET236" s="227"/>
      <c r="EU236" s="227"/>
      <c r="EV236" s="227"/>
      <c r="EW236" s="227"/>
      <c r="EX236" s="227"/>
      <c r="EY236" s="227"/>
      <c r="EZ236" s="227"/>
      <c r="FA236" s="227"/>
      <c r="FB236" s="227"/>
      <c r="FC236" s="227"/>
      <c r="FD236" s="227"/>
      <c r="FE236" s="227"/>
      <c r="FF236" s="227"/>
      <c r="FG236" s="227"/>
      <c r="FH236" s="227"/>
      <c r="FI236" s="227"/>
      <c r="FJ236" s="227"/>
      <c r="FK236" s="227"/>
      <c r="FL236" s="227"/>
      <c r="FM236" s="227"/>
      <c r="FN236" s="227"/>
      <c r="FO236" s="227"/>
    </row>
    <row r="237" spans="1:171" s="362" customFormat="1">
      <c r="A237" s="360"/>
      <c r="B237" s="271"/>
      <c r="C237" s="360"/>
      <c r="D237" s="360"/>
      <c r="E237" s="360"/>
      <c r="F237" s="360"/>
      <c r="G237" s="360"/>
      <c r="H237" s="360"/>
      <c r="I237" s="360"/>
      <c r="J237" s="360"/>
      <c r="K237" s="360"/>
      <c r="L237" s="360"/>
      <c r="M237" s="360"/>
      <c r="N237" s="360"/>
      <c r="O237" s="360"/>
      <c r="P237" s="360"/>
      <c r="Q237" s="360"/>
      <c r="R237" s="360"/>
      <c r="S237" s="360"/>
      <c r="T237" s="360"/>
      <c r="U237" s="360"/>
      <c r="V237" s="360"/>
      <c r="W237" s="360"/>
      <c r="X237" s="360"/>
      <c r="Y237" s="360"/>
      <c r="Z237" s="360"/>
      <c r="AA237" s="360"/>
      <c r="AB237" s="360"/>
      <c r="AC237" s="360"/>
      <c r="AD237" s="360"/>
      <c r="AE237" s="360"/>
      <c r="AF237" s="360"/>
      <c r="AG237" s="360"/>
      <c r="AH237" s="360"/>
      <c r="AI237" s="360"/>
      <c r="AJ237" s="360"/>
      <c r="AK237" s="361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27"/>
      <c r="AV237" s="227"/>
      <c r="AW237" s="227"/>
      <c r="AX237" s="227"/>
      <c r="AY237" s="227"/>
      <c r="AZ237" s="227"/>
      <c r="BA237" s="227"/>
      <c r="BB237" s="227"/>
      <c r="BC237" s="227"/>
      <c r="BD237" s="227"/>
      <c r="BE237" s="227"/>
      <c r="BF237" s="227"/>
      <c r="BG237" s="227"/>
      <c r="BH237" s="227"/>
      <c r="BI237" s="227"/>
      <c r="BJ237" s="227"/>
      <c r="BK237" s="227"/>
      <c r="BL237" s="227"/>
      <c r="BM237" s="227"/>
      <c r="BN237" s="227"/>
      <c r="BO237" s="227"/>
      <c r="BP237" s="227"/>
      <c r="BQ237" s="227"/>
      <c r="BR237" s="227"/>
      <c r="BS237" s="227"/>
      <c r="BT237" s="227"/>
      <c r="BU237" s="227"/>
      <c r="BV237" s="227"/>
      <c r="BW237" s="227"/>
      <c r="BX237" s="227"/>
      <c r="BY237" s="227"/>
      <c r="BZ237" s="227"/>
      <c r="CA237" s="227"/>
      <c r="CB237" s="227"/>
      <c r="CC237" s="227"/>
      <c r="CD237" s="227"/>
      <c r="CE237" s="227"/>
      <c r="CF237" s="227"/>
      <c r="CG237" s="227"/>
      <c r="CH237" s="227"/>
      <c r="CI237" s="227"/>
      <c r="CJ237" s="227"/>
      <c r="CK237" s="227"/>
      <c r="CL237" s="227"/>
      <c r="CM237" s="227"/>
      <c r="CN237" s="227"/>
      <c r="CO237" s="227"/>
      <c r="CP237" s="227"/>
      <c r="CQ237" s="227"/>
      <c r="CR237" s="227"/>
      <c r="CS237" s="227"/>
      <c r="CT237" s="227"/>
      <c r="CU237" s="227"/>
      <c r="CV237" s="227"/>
      <c r="CW237" s="227"/>
      <c r="CX237" s="227"/>
      <c r="CY237" s="227"/>
      <c r="CZ237" s="227"/>
      <c r="DA237" s="227"/>
      <c r="DB237" s="227"/>
      <c r="DC237" s="227"/>
      <c r="DD237" s="227"/>
      <c r="DE237" s="227"/>
      <c r="DF237" s="227"/>
      <c r="DG237" s="227"/>
      <c r="DH237" s="227"/>
      <c r="DI237" s="227"/>
      <c r="DJ237" s="227"/>
      <c r="DK237" s="227"/>
      <c r="DL237" s="227"/>
      <c r="DM237" s="227"/>
      <c r="DN237" s="227"/>
      <c r="DO237" s="227"/>
      <c r="DP237" s="227"/>
      <c r="DQ237" s="227"/>
      <c r="DR237" s="227"/>
      <c r="DS237" s="227"/>
      <c r="DT237" s="227"/>
      <c r="DU237" s="227"/>
      <c r="DV237" s="227"/>
      <c r="DW237" s="227"/>
      <c r="DX237" s="227"/>
      <c r="DY237" s="227"/>
      <c r="DZ237" s="227"/>
      <c r="EA237" s="227"/>
      <c r="EB237" s="227"/>
      <c r="EC237" s="227"/>
      <c r="ED237" s="227"/>
      <c r="EE237" s="227"/>
      <c r="EF237" s="227"/>
      <c r="EG237" s="227"/>
      <c r="EH237" s="227"/>
      <c r="EI237" s="227"/>
      <c r="EJ237" s="227"/>
      <c r="EK237" s="227"/>
      <c r="EL237" s="227"/>
      <c r="EM237" s="227"/>
      <c r="EN237" s="227"/>
      <c r="EO237" s="227"/>
      <c r="EP237" s="227"/>
      <c r="EQ237" s="227"/>
      <c r="ER237" s="227"/>
      <c r="ES237" s="227"/>
      <c r="ET237" s="227"/>
      <c r="EU237" s="227"/>
      <c r="EV237" s="227"/>
      <c r="EW237" s="227"/>
      <c r="EX237" s="227"/>
      <c r="EY237" s="227"/>
      <c r="EZ237" s="227"/>
      <c r="FA237" s="227"/>
      <c r="FB237" s="227"/>
      <c r="FC237" s="227"/>
      <c r="FD237" s="227"/>
      <c r="FE237" s="227"/>
      <c r="FF237" s="227"/>
      <c r="FG237" s="227"/>
      <c r="FH237" s="227"/>
      <c r="FI237" s="227"/>
      <c r="FJ237" s="227"/>
      <c r="FK237" s="227"/>
      <c r="FL237" s="227"/>
      <c r="FM237" s="227"/>
      <c r="FN237" s="227"/>
      <c r="FO237" s="227"/>
    </row>
    <row r="238" spans="1:171" s="362" customFormat="1">
      <c r="A238" s="360"/>
      <c r="B238" s="271"/>
      <c r="C238" s="360"/>
      <c r="D238" s="360"/>
      <c r="E238" s="360"/>
      <c r="F238" s="360"/>
      <c r="G238" s="360"/>
      <c r="H238" s="360"/>
      <c r="I238" s="360"/>
      <c r="J238" s="360"/>
      <c r="K238" s="360"/>
      <c r="L238" s="360"/>
      <c r="M238" s="360"/>
      <c r="N238" s="360"/>
      <c r="O238" s="360"/>
      <c r="P238" s="360"/>
      <c r="Q238" s="360"/>
      <c r="R238" s="360"/>
      <c r="S238" s="360"/>
      <c r="T238" s="360"/>
      <c r="U238" s="360"/>
      <c r="V238" s="360"/>
      <c r="W238" s="360"/>
      <c r="X238" s="360"/>
      <c r="Y238" s="360"/>
      <c r="Z238" s="360"/>
      <c r="AA238" s="360"/>
      <c r="AB238" s="360"/>
      <c r="AC238" s="360"/>
      <c r="AD238" s="360"/>
      <c r="AE238" s="360"/>
      <c r="AF238" s="360"/>
      <c r="AG238" s="360"/>
      <c r="AH238" s="360"/>
      <c r="AI238" s="360"/>
      <c r="AJ238" s="360"/>
      <c r="AK238" s="361"/>
      <c r="AL238" s="227"/>
      <c r="AM238" s="227"/>
      <c r="AN238" s="227"/>
      <c r="AO238" s="227"/>
      <c r="AP238" s="227"/>
      <c r="AQ238" s="227"/>
      <c r="AR238" s="227"/>
      <c r="AS238" s="227"/>
      <c r="AT238" s="227"/>
      <c r="AU238" s="227"/>
      <c r="AV238" s="227"/>
      <c r="AW238" s="227"/>
      <c r="AX238" s="227"/>
      <c r="AY238" s="227"/>
      <c r="AZ238" s="227"/>
      <c r="BA238" s="227"/>
      <c r="BB238" s="227"/>
      <c r="BC238" s="227"/>
      <c r="BD238" s="227"/>
      <c r="BE238" s="227"/>
      <c r="BF238" s="227"/>
      <c r="BG238" s="227"/>
      <c r="BH238" s="227"/>
      <c r="BI238" s="227"/>
      <c r="BJ238" s="227"/>
      <c r="BK238" s="227"/>
      <c r="BL238" s="227"/>
      <c r="BM238" s="227"/>
      <c r="BN238" s="227"/>
      <c r="BO238" s="227"/>
      <c r="BP238" s="227"/>
      <c r="BQ238" s="227"/>
      <c r="BR238" s="227"/>
      <c r="BS238" s="227"/>
      <c r="BT238" s="227"/>
      <c r="BU238" s="227"/>
      <c r="BV238" s="227"/>
      <c r="BW238" s="227"/>
      <c r="BX238" s="227"/>
      <c r="BY238" s="227"/>
      <c r="BZ238" s="227"/>
      <c r="CA238" s="227"/>
      <c r="CB238" s="227"/>
      <c r="CC238" s="227"/>
      <c r="CD238" s="227"/>
      <c r="CE238" s="227"/>
      <c r="CF238" s="227"/>
      <c r="CG238" s="227"/>
      <c r="CH238" s="227"/>
      <c r="CI238" s="227"/>
      <c r="CJ238" s="227"/>
      <c r="CK238" s="227"/>
      <c r="CL238" s="227"/>
      <c r="CM238" s="227"/>
      <c r="CN238" s="227"/>
      <c r="CO238" s="227"/>
      <c r="CP238" s="227"/>
      <c r="CQ238" s="227"/>
      <c r="CR238" s="227"/>
      <c r="CS238" s="227"/>
      <c r="CT238" s="227"/>
      <c r="CU238" s="227"/>
      <c r="CV238" s="227"/>
      <c r="CW238" s="227"/>
      <c r="CX238" s="227"/>
      <c r="CY238" s="227"/>
      <c r="CZ238" s="227"/>
      <c r="DA238" s="227"/>
      <c r="DB238" s="227"/>
      <c r="DC238" s="227"/>
      <c r="DD238" s="227"/>
      <c r="DE238" s="227"/>
      <c r="DF238" s="227"/>
      <c r="DG238" s="227"/>
      <c r="DH238" s="227"/>
      <c r="DI238" s="227"/>
      <c r="DJ238" s="227"/>
      <c r="DK238" s="227"/>
      <c r="DL238" s="227"/>
      <c r="DM238" s="227"/>
      <c r="DN238" s="227"/>
      <c r="DO238" s="227"/>
      <c r="DP238" s="227"/>
      <c r="DQ238" s="227"/>
      <c r="DR238" s="227"/>
      <c r="DS238" s="227"/>
      <c r="DT238" s="227"/>
      <c r="DU238" s="227"/>
      <c r="DV238" s="227"/>
      <c r="DW238" s="227"/>
      <c r="DX238" s="227"/>
      <c r="DY238" s="227"/>
      <c r="DZ238" s="227"/>
      <c r="EA238" s="227"/>
      <c r="EB238" s="227"/>
      <c r="EC238" s="227"/>
      <c r="ED238" s="227"/>
      <c r="EE238" s="227"/>
      <c r="EF238" s="227"/>
      <c r="EG238" s="227"/>
      <c r="EH238" s="227"/>
      <c r="EI238" s="227"/>
      <c r="EJ238" s="227"/>
      <c r="EK238" s="227"/>
      <c r="EL238" s="227"/>
      <c r="EM238" s="227"/>
      <c r="EN238" s="227"/>
      <c r="EO238" s="227"/>
      <c r="EP238" s="227"/>
      <c r="EQ238" s="227"/>
      <c r="ER238" s="227"/>
      <c r="ES238" s="227"/>
      <c r="ET238" s="227"/>
      <c r="EU238" s="227"/>
      <c r="EV238" s="227"/>
      <c r="EW238" s="227"/>
      <c r="EX238" s="227"/>
      <c r="EY238" s="227"/>
      <c r="EZ238" s="227"/>
      <c r="FA238" s="227"/>
      <c r="FB238" s="227"/>
      <c r="FC238" s="227"/>
      <c r="FD238" s="227"/>
      <c r="FE238" s="227"/>
      <c r="FF238" s="227"/>
      <c r="FG238" s="227"/>
      <c r="FH238" s="227"/>
      <c r="FI238" s="227"/>
      <c r="FJ238" s="227"/>
      <c r="FK238" s="227"/>
      <c r="FL238" s="227"/>
      <c r="FM238" s="227"/>
      <c r="FN238" s="227"/>
      <c r="FO238" s="227"/>
    </row>
    <row r="239" spans="1:171" s="362" customFormat="1">
      <c r="A239" s="360"/>
      <c r="B239" s="271"/>
      <c r="C239" s="360"/>
      <c r="D239" s="360"/>
      <c r="E239" s="360"/>
      <c r="F239" s="360"/>
      <c r="G239" s="360"/>
      <c r="H239" s="360"/>
      <c r="I239" s="360"/>
      <c r="J239" s="360"/>
      <c r="K239" s="360"/>
      <c r="L239" s="360"/>
      <c r="M239" s="360"/>
      <c r="N239" s="360"/>
      <c r="O239" s="360"/>
      <c r="P239" s="360"/>
      <c r="Q239" s="360"/>
      <c r="R239" s="360"/>
      <c r="S239" s="360"/>
      <c r="T239" s="360"/>
      <c r="U239" s="360"/>
      <c r="V239" s="360"/>
      <c r="W239" s="360"/>
      <c r="X239" s="360"/>
      <c r="Y239" s="360"/>
      <c r="Z239" s="360"/>
      <c r="AA239" s="360"/>
      <c r="AB239" s="360"/>
      <c r="AC239" s="360"/>
      <c r="AD239" s="360"/>
      <c r="AE239" s="360"/>
      <c r="AF239" s="360"/>
      <c r="AG239" s="360"/>
      <c r="AH239" s="360"/>
      <c r="AI239" s="360"/>
      <c r="AJ239" s="360"/>
      <c r="AK239" s="361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27"/>
      <c r="AV239" s="227"/>
      <c r="AW239" s="227"/>
      <c r="AX239" s="227"/>
      <c r="AY239" s="227"/>
      <c r="AZ239" s="227"/>
      <c r="BA239" s="227"/>
      <c r="BB239" s="227"/>
      <c r="BC239" s="227"/>
      <c r="BD239" s="227"/>
      <c r="BE239" s="227"/>
      <c r="BF239" s="227"/>
      <c r="BG239" s="227"/>
      <c r="BH239" s="227"/>
      <c r="BI239" s="227"/>
      <c r="BJ239" s="227"/>
      <c r="BK239" s="227"/>
      <c r="BL239" s="227"/>
      <c r="BM239" s="227"/>
      <c r="BN239" s="227"/>
      <c r="BO239" s="227"/>
      <c r="BP239" s="227"/>
      <c r="BQ239" s="227"/>
      <c r="BR239" s="227"/>
      <c r="BS239" s="227"/>
      <c r="BT239" s="227"/>
      <c r="BU239" s="227"/>
      <c r="BV239" s="227"/>
      <c r="BW239" s="227"/>
      <c r="BX239" s="227"/>
      <c r="BY239" s="227"/>
      <c r="BZ239" s="227"/>
      <c r="CA239" s="227"/>
      <c r="CB239" s="227"/>
      <c r="CC239" s="227"/>
      <c r="CD239" s="227"/>
      <c r="CE239" s="227"/>
      <c r="CF239" s="227"/>
      <c r="CG239" s="227"/>
      <c r="CH239" s="227"/>
      <c r="CI239" s="227"/>
      <c r="CJ239" s="227"/>
      <c r="CK239" s="227"/>
      <c r="CL239" s="227"/>
      <c r="CM239" s="227"/>
      <c r="CN239" s="227"/>
      <c r="CO239" s="227"/>
      <c r="CP239" s="227"/>
      <c r="CQ239" s="227"/>
      <c r="CR239" s="227"/>
      <c r="CS239" s="227"/>
      <c r="CT239" s="227"/>
      <c r="CU239" s="227"/>
      <c r="CV239" s="227"/>
      <c r="CW239" s="227"/>
      <c r="CX239" s="227"/>
      <c r="CY239" s="227"/>
      <c r="CZ239" s="227"/>
      <c r="DA239" s="227"/>
      <c r="DB239" s="227"/>
      <c r="DC239" s="227"/>
      <c r="DD239" s="227"/>
      <c r="DE239" s="227"/>
      <c r="DF239" s="227"/>
      <c r="DG239" s="227"/>
      <c r="DH239" s="227"/>
      <c r="DI239" s="227"/>
      <c r="DJ239" s="227"/>
      <c r="DK239" s="227"/>
      <c r="DL239" s="227"/>
      <c r="DM239" s="227"/>
      <c r="DN239" s="227"/>
      <c r="DO239" s="227"/>
      <c r="DP239" s="227"/>
      <c r="DQ239" s="227"/>
      <c r="DR239" s="227"/>
      <c r="DS239" s="227"/>
      <c r="DT239" s="227"/>
      <c r="DU239" s="227"/>
      <c r="DV239" s="227"/>
      <c r="DW239" s="227"/>
      <c r="DX239" s="227"/>
      <c r="DY239" s="227"/>
      <c r="DZ239" s="227"/>
      <c r="EA239" s="227"/>
      <c r="EB239" s="227"/>
      <c r="EC239" s="227"/>
      <c r="ED239" s="227"/>
      <c r="EE239" s="227"/>
      <c r="EF239" s="227"/>
      <c r="EG239" s="227"/>
      <c r="EH239" s="227"/>
      <c r="EI239" s="227"/>
      <c r="EJ239" s="227"/>
      <c r="EK239" s="227"/>
      <c r="EL239" s="227"/>
      <c r="EM239" s="227"/>
      <c r="EN239" s="227"/>
      <c r="EO239" s="227"/>
      <c r="EP239" s="227"/>
      <c r="EQ239" s="227"/>
      <c r="ER239" s="227"/>
      <c r="ES239" s="227"/>
      <c r="ET239" s="227"/>
      <c r="EU239" s="227"/>
      <c r="EV239" s="227"/>
      <c r="EW239" s="227"/>
      <c r="EX239" s="227"/>
      <c r="EY239" s="227"/>
      <c r="EZ239" s="227"/>
      <c r="FA239" s="227"/>
      <c r="FB239" s="227"/>
      <c r="FC239" s="227"/>
      <c r="FD239" s="227"/>
      <c r="FE239" s="227"/>
      <c r="FF239" s="227"/>
      <c r="FG239" s="227"/>
      <c r="FH239" s="227"/>
      <c r="FI239" s="227"/>
      <c r="FJ239" s="227"/>
      <c r="FK239" s="227"/>
      <c r="FL239" s="227"/>
      <c r="FM239" s="227"/>
      <c r="FN239" s="227"/>
      <c r="FO239" s="227"/>
    </row>
    <row r="240" spans="1:171" s="362" customFormat="1">
      <c r="A240" s="360"/>
      <c r="B240" s="271"/>
      <c r="C240" s="360"/>
      <c r="D240" s="360"/>
      <c r="E240" s="360"/>
      <c r="F240" s="360"/>
      <c r="G240" s="360"/>
      <c r="H240" s="360"/>
      <c r="I240" s="360"/>
      <c r="J240" s="360"/>
      <c r="K240" s="360"/>
      <c r="L240" s="360"/>
      <c r="M240" s="360"/>
      <c r="N240" s="360"/>
      <c r="O240" s="360"/>
      <c r="P240" s="360"/>
      <c r="Q240" s="360"/>
      <c r="R240" s="360"/>
      <c r="S240" s="360"/>
      <c r="T240" s="360"/>
      <c r="U240" s="360"/>
      <c r="V240" s="360"/>
      <c r="W240" s="360"/>
      <c r="X240" s="360"/>
      <c r="Y240" s="360"/>
      <c r="Z240" s="360"/>
      <c r="AA240" s="360"/>
      <c r="AB240" s="360"/>
      <c r="AC240" s="360"/>
      <c r="AD240" s="360"/>
      <c r="AE240" s="360"/>
      <c r="AF240" s="360"/>
      <c r="AG240" s="360"/>
      <c r="AH240" s="360"/>
      <c r="AI240" s="360"/>
      <c r="AJ240" s="360"/>
      <c r="AK240" s="361"/>
      <c r="AL240" s="227"/>
      <c r="AM240" s="227"/>
      <c r="AN240" s="227"/>
      <c r="AO240" s="227"/>
      <c r="AP240" s="227"/>
      <c r="AQ240" s="227"/>
      <c r="AR240" s="227"/>
      <c r="AS240" s="227"/>
      <c r="AT240" s="227"/>
      <c r="AU240" s="227"/>
      <c r="AV240" s="227"/>
      <c r="AW240" s="227"/>
      <c r="AX240" s="227"/>
      <c r="AY240" s="227"/>
      <c r="AZ240" s="227"/>
      <c r="BA240" s="227"/>
      <c r="BB240" s="227"/>
      <c r="BC240" s="227"/>
      <c r="BD240" s="227"/>
      <c r="BE240" s="227"/>
      <c r="BF240" s="227"/>
      <c r="BG240" s="227"/>
      <c r="BH240" s="227"/>
      <c r="BI240" s="227"/>
      <c r="BJ240" s="227"/>
      <c r="BK240" s="227"/>
      <c r="BL240" s="227"/>
      <c r="BM240" s="227"/>
      <c r="BN240" s="227"/>
      <c r="BO240" s="227"/>
      <c r="BP240" s="227"/>
      <c r="BQ240" s="227"/>
      <c r="BR240" s="227"/>
      <c r="BS240" s="227"/>
      <c r="BT240" s="227"/>
      <c r="BU240" s="227"/>
      <c r="BV240" s="227"/>
      <c r="BW240" s="227"/>
      <c r="BX240" s="227"/>
      <c r="BY240" s="227"/>
      <c r="BZ240" s="227"/>
      <c r="CA240" s="227"/>
      <c r="CB240" s="227"/>
      <c r="CC240" s="227"/>
      <c r="CD240" s="227"/>
      <c r="CE240" s="227"/>
      <c r="CF240" s="227"/>
      <c r="CG240" s="227"/>
      <c r="CH240" s="227"/>
      <c r="CI240" s="227"/>
      <c r="CJ240" s="227"/>
      <c r="CK240" s="227"/>
      <c r="CL240" s="227"/>
      <c r="CM240" s="227"/>
      <c r="CN240" s="227"/>
      <c r="CO240" s="227"/>
      <c r="CP240" s="227"/>
      <c r="CQ240" s="227"/>
      <c r="CR240" s="227"/>
      <c r="CS240" s="227"/>
      <c r="CT240" s="227"/>
      <c r="CU240" s="227"/>
      <c r="CV240" s="227"/>
      <c r="CW240" s="227"/>
      <c r="CX240" s="227"/>
      <c r="CY240" s="227"/>
      <c r="CZ240" s="227"/>
      <c r="DA240" s="227"/>
      <c r="DB240" s="227"/>
      <c r="DC240" s="227"/>
      <c r="DD240" s="227"/>
      <c r="DE240" s="227"/>
      <c r="DF240" s="227"/>
      <c r="DG240" s="227"/>
      <c r="DH240" s="227"/>
      <c r="DI240" s="227"/>
      <c r="DJ240" s="227"/>
      <c r="DK240" s="227"/>
      <c r="DL240" s="227"/>
      <c r="DM240" s="227"/>
      <c r="DN240" s="227"/>
      <c r="DO240" s="227"/>
      <c r="DP240" s="227"/>
      <c r="DQ240" s="227"/>
      <c r="DR240" s="227"/>
      <c r="DS240" s="227"/>
      <c r="DT240" s="227"/>
      <c r="DU240" s="227"/>
      <c r="DV240" s="227"/>
      <c r="DW240" s="227"/>
      <c r="DX240" s="227"/>
      <c r="DY240" s="227"/>
      <c r="DZ240" s="227"/>
      <c r="EA240" s="227"/>
      <c r="EB240" s="227"/>
      <c r="EC240" s="227"/>
      <c r="ED240" s="227"/>
      <c r="EE240" s="227"/>
      <c r="EF240" s="227"/>
      <c r="EG240" s="227"/>
      <c r="EH240" s="227"/>
      <c r="EI240" s="227"/>
      <c r="EJ240" s="227"/>
      <c r="EK240" s="227"/>
      <c r="EL240" s="227"/>
      <c r="EM240" s="227"/>
      <c r="EN240" s="227"/>
      <c r="EO240" s="227"/>
      <c r="EP240" s="227"/>
      <c r="EQ240" s="227"/>
      <c r="ER240" s="227"/>
      <c r="ES240" s="227"/>
      <c r="ET240" s="227"/>
      <c r="EU240" s="227"/>
      <c r="EV240" s="227"/>
      <c r="EW240" s="227"/>
      <c r="EX240" s="227"/>
      <c r="EY240" s="227"/>
      <c r="EZ240" s="227"/>
      <c r="FA240" s="227"/>
      <c r="FB240" s="227"/>
      <c r="FC240" s="227"/>
      <c r="FD240" s="227"/>
      <c r="FE240" s="227"/>
      <c r="FF240" s="227"/>
      <c r="FG240" s="227"/>
      <c r="FH240" s="227"/>
      <c r="FI240" s="227"/>
      <c r="FJ240" s="227"/>
      <c r="FK240" s="227"/>
      <c r="FL240" s="227"/>
      <c r="FM240" s="227"/>
      <c r="FN240" s="227"/>
      <c r="FO240" s="227"/>
    </row>
    <row r="241" spans="1:171" s="362" customFormat="1">
      <c r="A241" s="360"/>
      <c r="B241" s="271"/>
      <c r="C241" s="360"/>
      <c r="D241" s="360"/>
      <c r="E241" s="360"/>
      <c r="F241" s="360"/>
      <c r="G241" s="360"/>
      <c r="H241" s="360"/>
      <c r="I241" s="360"/>
      <c r="J241" s="360"/>
      <c r="K241" s="360"/>
      <c r="L241" s="360"/>
      <c r="M241" s="360"/>
      <c r="N241" s="360"/>
      <c r="O241" s="360"/>
      <c r="P241" s="360"/>
      <c r="Q241" s="360"/>
      <c r="R241" s="360"/>
      <c r="S241" s="360"/>
      <c r="T241" s="360"/>
      <c r="U241" s="360"/>
      <c r="V241" s="360"/>
      <c r="W241" s="360"/>
      <c r="X241" s="360"/>
      <c r="Y241" s="360"/>
      <c r="Z241" s="360"/>
      <c r="AA241" s="360"/>
      <c r="AB241" s="360"/>
      <c r="AC241" s="360"/>
      <c r="AD241" s="360"/>
      <c r="AE241" s="360"/>
      <c r="AF241" s="360"/>
      <c r="AG241" s="360"/>
      <c r="AH241" s="360"/>
      <c r="AI241" s="360"/>
      <c r="AJ241" s="360"/>
      <c r="AK241" s="361"/>
      <c r="AL241" s="227"/>
      <c r="AM241" s="227"/>
      <c r="AN241" s="227"/>
      <c r="AO241" s="227"/>
      <c r="AP241" s="227"/>
      <c r="AQ241" s="227"/>
      <c r="AR241" s="227"/>
      <c r="AS241" s="227"/>
      <c r="AT241" s="227"/>
      <c r="AU241" s="227"/>
      <c r="AV241" s="227"/>
      <c r="AW241" s="227"/>
      <c r="AX241" s="227"/>
      <c r="AY241" s="227"/>
      <c r="AZ241" s="227"/>
      <c r="BA241" s="227"/>
      <c r="BB241" s="227"/>
      <c r="BC241" s="227"/>
      <c r="BD241" s="227"/>
      <c r="BE241" s="227"/>
      <c r="BF241" s="227"/>
      <c r="BG241" s="227"/>
      <c r="BH241" s="227"/>
      <c r="BI241" s="227"/>
      <c r="BJ241" s="227"/>
      <c r="BK241" s="227"/>
      <c r="BL241" s="227"/>
      <c r="BM241" s="227"/>
      <c r="BN241" s="227"/>
      <c r="BO241" s="227"/>
      <c r="BP241" s="227"/>
      <c r="BQ241" s="227"/>
      <c r="BR241" s="227"/>
      <c r="BS241" s="227"/>
      <c r="BT241" s="227"/>
      <c r="BU241" s="227"/>
      <c r="BV241" s="227"/>
      <c r="BW241" s="227"/>
      <c r="BX241" s="227"/>
      <c r="BY241" s="227"/>
      <c r="BZ241" s="227"/>
      <c r="CA241" s="227"/>
      <c r="CB241" s="227"/>
      <c r="CC241" s="227"/>
      <c r="CD241" s="227"/>
      <c r="CE241" s="227"/>
      <c r="CF241" s="227"/>
      <c r="CG241" s="227"/>
      <c r="CH241" s="227"/>
      <c r="CI241" s="227"/>
      <c r="CJ241" s="227"/>
      <c r="CK241" s="227"/>
      <c r="CL241" s="227"/>
      <c r="CM241" s="227"/>
      <c r="CN241" s="227"/>
      <c r="CO241" s="227"/>
      <c r="CP241" s="227"/>
      <c r="CQ241" s="227"/>
      <c r="CR241" s="227"/>
      <c r="CS241" s="227"/>
      <c r="CT241" s="227"/>
      <c r="CU241" s="227"/>
      <c r="CV241" s="227"/>
      <c r="CW241" s="227"/>
      <c r="CX241" s="227"/>
      <c r="CY241" s="227"/>
      <c r="CZ241" s="227"/>
      <c r="DA241" s="227"/>
      <c r="DB241" s="227"/>
      <c r="DC241" s="227"/>
      <c r="DD241" s="227"/>
      <c r="DE241" s="227"/>
      <c r="DF241" s="227"/>
      <c r="DG241" s="227"/>
      <c r="DH241" s="227"/>
      <c r="DI241" s="227"/>
      <c r="DJ241" s="227"/>
      <c r="DK241" s="227"/>
      <c r="DL241" s="227"/>
      <c r="DM241" s="227"/>
      <c r="DN241" s="227"/>
      <c r="DO241" s="227"/>
      <c r="DP241" s="227"/>
      <c r="DQ241" s="227"/>
      <c r="DR241" s="227"/>
      <c r="DS241" s="227"/>
      <c r="DT241" s="227"/>
      <c r="DU241" s="227"/>
      <c r="DV241" s="227"/>
      <c r="DW241" s="227"/>
      <c r="DX241" s="227"/>
      <c r="DY241" s="227"/>
      <c r="DZ241" s="227"/>
      <c r="EA241" s="227"/>
      <c r="EB241" s="227"/>
      <c r="EC241" s="227"/>
      <c r="ED241" s="227"/>
      <c r="EE241" s="227"/>
      <c r="EF241" s="227"/>
      <c r="EG241" s="227"/>
      <c r="EH241" s="227"/>
      <c r="EI241" s="227"/>
      <c r="EJ241" s="227"/>
      <c r="EK241" s="227"/>
      <c r="EL241" s="227"/>
      <c r="EM241" s="227"/>
      <c r="EN241" s="227"/>
      <c r="EO241" s="227"/>
      <c r="EP241" s="227"/>
      <c r="EQ241" s="227"/>
      <c r="ER241" s="227"/>
      <c r="ES241" s="227"/>
      <c r="ET241" s="227"/>
      <c r="EU241" s="227"/>
      <c r="EV241" s="227"/>
      <c r="EW241" s="227"/>
      <c r="EX241" s="227"/>
      <c r="EY241" s="227"/>
      <c r="EZ241" s="227"/>
      <c r="FA241" s="227"/>
      <c r="FB241" s="227"/>
      <c r="FC241" s="227"/>
      <c r="FD241" s="227"/>
      <c r="FE241" s="227"/>
      <c r="FF241" s="227"/>
      <c r="FG241" s="227"/>
      <c r="FH241" s="227"/>
      <c r="FI241" s="227"/>
      <c r="FJ241" s="227"/>
      <c r="FK241" s="227"/>
      <c r="FL241" s="227"/>
      <c r="FM241" s="227"/>
      <c r="FN241" s="227"/>
      <c r="FO241" s="227"/>
    </row>
    <row r="242" spans="1:171" s="362" customFormat="1">
      <c r="A242" s="360"/>
      <c r="B242" s="271"/>
      <c r="C242" s="360"/>
      <c r="D242" s="360"/>
      <c r="E242" s="360"/>
      <c r="F242" s="360"/>
      <c r="G242" s="360"/>
      <c r="H242" s="360"/>
      <c r="I242" s="360"/>
      <c r="J242" s="360"/>
      <c r="K242" s="360"/>
      <c r="L242" s="360"/>
      <c r="M242" s="360"/>
      <c r="N242" s="360"/>
      <c r="O242" s="360"/>
      <c r="P242" s="360"/>
      <c r="Q242" s="360"/>
      <c r="R242" s="360"/>
      <c r="S242" s="360"/>
      <c r="T242" s="360"/>
      <c r="U242" s="360"/>
      <c r="V242" s="360"/>
      <c r="W242" s="360"/>
      <c r="X242" s="360"/>
      <c r="Y242" s="360"/>
      <c r="Z242" s="360"/>
      <c r="AA242" s="360"/>
      <c r="AB242" s="360"/>
      <c r="AC242" s="360"/>
      <c r="AD242" s="360"/>
      <c r="AE242" s="360"/>
      <c r="AF242" s="360"/>
      <c r="AG242" s="360"/>
      <c r="AH242" s="360"/>
      <c r="AI242" s="360"/>
      <c r="AJ242" s="360"/>
      <c r="AK242" s="361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27"/>
      <c r="AW242" s="227"/>
      <c r="AX242" s="227"/>
      <c r="AY242" s="227"/>
      <c r="AZ242" s="227"/>
      <c r="BA242" s="227"/>
      <c r="BB242" s="227"/>
      <c r="BC242" s="227"/>
      <c r="BD242" s="227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R242" s="227"/>
      <c r="BS242" s="227"/>
      <c r="BT242" s="227"/>
      <c r="BU242" s="227"/>
      <c r="BV242" s="227"/>
      <c r="BW242" s="227"/>
      <c r="BX242" s="227"/>
      <c r="BY242" s="227"/>
      <c r="BZ242" s="227"/>
      <c r="CA242" s="227"/>
      <c r="CB242" s="227"/>
      <c r="CC242" s="227"/>
      <c r="CD242" s="227"/>
      <c r="CE242" s="227"/>
      <c r="CF242" s="227"/>
      <c r="CG242" s="227"/>
      <c r="CH242" s="227"/>
      <c r="CI242" s="227"/>
      <c r="CJ242" s="227"/>
      <c r="CK242" s="227"/>
      <c r="CL242" s="227"/>
      <c r="CM242" s="227"/>
      <c r="CN242" s="227"/>
      <c r="CO242" s="227"/>
      <c r="CP242" s="227"/>
      <c r="CQ242" s="227"/>
      <c r="CR242" s="227"/>
      <c r="CS242" s="227"/>
      <c r="CT242" s="227"/>
      <c r="CU242" s="227"/>
      <c r="CV242" s="227"/>
      <c r="CW242" s="227"/>
      <c r="CX242" s="227"/>
      <c r="CY242" s="227"/>
      <c r="CZ242" s="227"/>
      <c r="DA242" s="227"/>
      <c r="DB242" s="227"/>
      <c r="DC242" s="227"/>
      <c r="DD242" s="227"/>
      <c r="DE242" s="227"/>
      <c r="DF242" s="227"/>
      <c r="DG242" s="227"/>
      <c r="DH242" s="227"/>
      <c r="DI242" s="227"/>
      <c r="DJ242" s="227"/>
      <c r="DK242" s="227"/>
      <c r="DL242" s="227"/>
      <c r="DM242" s="227"/>
      <c r="DN242" s="227"/>
      <c r="DO242" s="227"/>
      <c r="DP242" s="227"/>
      <c r="DQ242" s="227"/>
      <c r="DR242" s="227"/>
      <c r="DS242" s="227"/>
      <c r="DT242" s="227"/>
      <c r="DU242" s="227"/>
      <c r="DV242" s="227"/>
      <c r="DW242" s="227"/>
      <c r="DX242" s="227"/>
      <c r="DY242" s="227"/>
      <c r="DZ242" s="227"/>
      <c r="EA242" s="227"/>
      <c r="EB242" s="227"/>
      <c r="EC242" s="227"/>
      <c r="ED242" s="227"/>
      <c r="EE242" s="227"/>
      <c r="EF242" s="227"/>
      <c r="EG242" s="227"/>
      <c r="EH242" s="227"/>
      <c r="EI242" s="227"/>
      <c r="EJ242" s="227"/>
      <c r="EK242" s="227"/>
      <c r="EL242" s="227"/>
      <c r="EM242" s="227"/>
      <c r="EN242" s="227"/>
      <c r="EO242" s="227"/>
      <c r="EP242" s="227"/>
      <c r="EQ242" s="227"/>
      <c r="ER242" s="227"/>
      <c r="ES242" s="227"/>
      <c r="ET242" s="227"/>
      <c r="EU242" s="227"/>
      <c r="EV242" s="227"/>
      <c r="EW242" s="227"/>
      <c r="EX242" s="227"/>
      <c r="EY242" s="227"/>
      <c r="EZ242" s="227"/>
      <c r="FA242" s="227"/>
      <c r="FB242" s="227"/>
      <c r="FC242" s="227"/>
      <c r="FD242" s="227"/>
      <c r="FE242" s="227"/>
      <c r="FF242" s="227"/>
      <c r="FG242" s="227"/>
      <c r="FH242" s="227"/>
      <c r="FI242" s="227"/>
      <c r="FJ242" s="227"/>
      <c r="FK242" s="227"/>
      <c r="FL242" s="227"/>
      <c r="FM242" s="227"/>
      <c r="FN242" s="227"/>
      <c r="FO242" s="227"/>
    </row>
    <row r="243" spans="1:171" s="362" customFormat="1">
      <c r="A243" s="360"/>
      <c r="B243" s="271"/>
      <c r="C243" s="360"/>
      <c r="D243" s="360"/>
      <c r="E243" s="360"/>
      <c r="F243" s="360"/>
      <c r="G243" s="360"/>
      <c r="H243" s="360"/>
      <c r="I243" s="360"/>
      <c r="J243" s="360"/>
      <c r="K243" s="360"/>
      <c r="L243" s="360"/>
      <c r="M243" s="360"/>
      <c r="N243" s="360"/>
      <c r="O243" s="360"/>
      <c r="P243" s="360"/>
      <c r="Q243" s="360"/>
      <c r="R243" s="360"/>
      <c r="S243" s="360"/>
      <c r="T243" s="360"/>
      <c r="U243" s="360"/>
      <c r="V243" s="360"/>
      <c r="W243" s="360"/>
      <c r="X243" s="360"/>
      <c r="Y243" s="360"/>
      <c r="Z243" s="360"/>
      <c r="AA243" s="360"/>
      <c r="AB243" s="360"/>
      <c r="AC243" s="360"/>
      <c r="AD243" s="360"/>
      <c r="AE243" s="360"/>
      <c r="AF243" s="360"/>
      <c r="AG243" s="360"/>
      <c r="AH243" s="360"/>
      <c r="AI243" s="360"/>
      <c r="AJ243" s="360"/>
      <c r="AK243" s="361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27"/>
      <c r="AW243" s="227"/>
      <c r="AX243" s="227"/>
      <c r="AY243" s="227"/>
      <c r="AZ243" s="227"/>
      <c r="BA243" s="227"/>
      <c r="BB243" s="227"/>
      <c r="BC243" s="227"/>
      <c r="BD243" s="227"/>
      <c r="BE243" s="227"/>
      <c r="BF243" s="227"/>
      <c r="BG243" s="227"/>
      <c r="BH243" s="227"/>
      <c r="BI243" s="227"/>
      <c r="BJ243" s="227"/>
      <c r="BK243" s="227"/>
      <c r="BL243" s="227"/>
      <c r="BM243" s="227"/>
      <c r="BN243" s="227"/>
      <c r="BO243" s="227"/>
      <c r="BP243" s="227"/>
      <c r="BQ243" s="227"/>
      <c r="BR243" s="227"/>
      <c r="BS243" s="227"/>
      <c r="BT243" s="227"/>
      <c r="BU243" s="227"/>
      <c r="BV243" s="227"/>
      <c r="BW243" s="227"/>
      <c r="BX243" s="227"/>
      <c r="BY243" s="227"/>
      <c r="BZ243" s="227"/>
      <c r="CA243" s="227"/>
      <c r="CB243" s="227"/>
      <c r="CC243" s="227"/>
      <c r="CD243" s="227"/>
      <c r="CE243" s="227"/>
      <c r="CF243" s="227"/>
      <c r="CG243" s="227"/>
      <c r="CH243" s="227"/>
      <c r="CI243" s="227"/>
      <c r="CJ243" s="227"/>
      <c r="CK243" s="227"/>
      <c r="CL243" s="227"/>
      <c r="CM243" s="227"/>
      <c r="CN243" s="227"/>
      <c r="CO243" s="227"/>
      <c r="CP243" s="227"/>
      <c r="CQ243" s="227"/>
      <c r="CR243" s="227"/>
      <c r="CS243" s="227"/>
      <c r="CT243" s="227"/>
      <c r="CU243" s="227"/>
      <c r="CV243" s="227"/>
      <c r="CW243" s="227"/>
      <c r="CX243" s="227"/>
      <c r="CY243" s="227"/>
      <c r="CZ243" s="227"/>
      <c r="DA243" s="227"/>
      <c r="DB243" s="227"/>
      <c r="DC243" s="227"/>
      <c r="DD243" s="227"/>
      <c r="DE243" s="227"/>
      <c r="DF243" s="227"/>
      <c r="DG243" s="227"/>
      <c r="DH243" s="227"/>
      <c r="DI243" s="227"/>
      <c r="DJ243" s="227"/>
      <c r="DK243" s="227"/>
      <c r="DL243" s="227"/>
      <c r="DM243" s="227"/>
      <c r="DN243" s="227"/>
      <c r="DO243" s="227"/>
      <c r="DP243" s="227"/>
      <c r="DQ243" s="227"/>
      <c r="DR243" s="227"/>
      <c r="DS243" s="227"/>
      <c r="DT243" s="227"/>
      <c r="DU243" s="227"/>
      <c r="DV243" s="227"/>
      <c r="DW243" s="227"/>
      <c r="DX243" s="227"/>
      <c r="DY243" s="227"/>
      <c r="DZ243" s="227"/>
      <c r="EA243" s="227"/>
      <c r="EB243" s="227"/>
      <c r="EC243" s="227"/>
      <c r="ED243" s="227"/>
      <c r="EE243" s="227"/>
      <c r="EF243" s="227"/>
      <c r="EG243" s="227"/>
      <c r="EH243" s="227"/>
      <c r="EI243" s="227"/>
      <c r="EJ243" s="227"/>
      <c r="EK243" s="227"/>
      <c r="EL243" s="227"/>
      <c r="EM243" s="227"/>
      <c r="EN243" s="227"/>
      <c r="EO243" s="227"/>
      <c r="EP243" s="227"/>
      <c r="EQ243" s="227"/>
      <c r="ER243" s="227"/>
      <c r="ES243" s="227"/>
      <c r="ET243" s="227"/>
      <c r="EU243" s="227"/>
      <c r="EV243" s="227"/>
      <c r="EW243" s="227"/>
      <c r="EX243" s="227"/>
      <c r="EY243" s="227"/>
      <c r="EZ243" s="227"/>
      <c r="FA243" s="227"/>
      <c r="FB243" s="227"/>
      <c r="FC243" s="227"/>
      <c r="FD243" s="227"/>
      <c r="FE243" s="227"/>
      <c r="FF243" s="227"/>
      <c r="FG243" s="227"/>
      <c r="FH243" s="227"/>
      <c r="FI243" s="227"/>
      <c r="FJ243" s="227"/>
      <c r="FK243" s="227"/>
      <c r="FL243" s="227"/>
      <c r="FM243" s="227"/>
      <c r="FN243" s="227"/>
      <c r="FO243" s="227"/>
    </row>
  </sheetData>
  <sheetProtection selectLockedCells="1" selectUnlockedCells="1"/>
  <mergeCells count="3">
    <mergeCell ref="A1:B2"/>
    <mergeCell ref="AK1:AK2"/>
    <mergeCell ref="A22:B22"/>
  </mergeCells>
  <printOptions horizontalCentered="1" verticalCentered="1"/>
  <pageMargins left="0" right="0" top="0" bottom="0" header="0.11811023622047245" footer="0.11811023622047245"/>
  <pageSetup paperSize="9" scale="48" fitToWidth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pane xSplit="2" topLeftCell="D1" activePane="topRight" state="frozen"/>
      <selection pane="topRight" activeCell="D21" sqref="D21"/>
    </sheetView>
  </sheetViews>
  <sheetFormatPr defaultColWidth="8.85546875" defaultRowHeight="15"/>
  <cols>
    <col min="1" max="1" width="57.85546875" style="124" customWidth="1"/>
    <col min="2" max="2" width="11.85546875" style="124" customWidth="1"/>
    <col min="3" max="3" width="6" style="124" customWidth="1"/>
    <col min="4" max="8" width="13.28515625" style="124" customWidth="1"/>
    <col min="9" max="16384" width="8.85546875" style="124"/>
  </cols>
  <sheetData>
    <row r="1" spans="1:8" ht="14.45" customHeight="1">
      <c r="A1" s="123" t="s">
        <v>436</v>
      </c>
      <c r="D1" s="125" t="s">
        <v>437</v>
      </c>
    </row>
    <row r="2" spans="1:8" s="128" customFormat="1">
      <c r="A2" s="126"/>
      <c r="B2" s="127" t="s">
        <v>442</v>
      </c>
      <c r="D2" s="129" t="s">
        <v>443</v>
      </c>
      <c r="E2" s="129" t="s">
        <v>438</v>
      </c>
      <c r="F2" s="129" t="s">
        <v>439</v>
      </c>
      <c r="G2" s="129" t="s">
        <v>440</v>
      </c>
      <c r="H2" s="130" t="s">
        <v>441</v>
      </c>
    </row>
    <row r="3" spans="1:8" s="128" customFormat="1">
      <c r="A3" s="131" t="s">
        <v>444</v>
      </c>
      <c r="B3" s="132">
        <f>B4+B10+B15</f>
        <v>47517529</v>
      </c>
      <c r="D3" s="132">
        <f>D4+D10</f>
        <v>20889174</v>
      </c>
      <c r="E3" s="132">
        <f>E4+E10+E15</f>
        <v>7841786</v>
      </c>
      <c r="F3" s="132">
        <f>F4+F10+F15</f>
        <v>2683988</v>
      </c>
      <c r="G3" s="132">
        <f>G4+G10+G15</f>
        <v>5858585</v>
      </c>
      <c r="H3" s="132">
        <f>H4+H10+H15</f>
        <v>9902322</v>
      </c>
    </row>
    <row r="4" spans="1:8" s="136" customFormat="1">
      <c r="A4" s="133" t="s">
        <v>220</v>
      </c>
      <c r="B4" s="135">
        <f>B5+B6+B7+B8+B9</f>
        <v>46908674</v>
      </c>
      <c r="D4" s="135">
        <f>D5+D6+D7+D8+D9</f>
        <v>20621993</v>
      </c>
      <c r="E4" s="135">
        <f t="shared" ref="E4:H4" si="0">E5+E6+E7+E8+E9</f>
        <v>7841786</v>
      </c>
      <c r="F4" s="135">
        <f t="shared" si="0"/>
        <v>2683988</v>
      </c>
      <c r="G4" s="135">
        <f t="shared" si="0"/>
        <v>5858585</v>
      </c>
      <c r="H4" s="135">
        <f t="shared" si="0"/>
        <v>9902322</v>
      </c>
    </row>
    <row r="5" spans="1:8" s="138" customFormat="1">
      <c r="A5" s="137" t="s">
        <v>226</v>
      </c>
      <c r="B5" s="142">
        <f>'4общий'!E8+'1общий'!E9+'2общий'!E8+'3общий'!E8</f>
        <v>18633338</v>
      </c>
      <c r="D5" s="142">
        <f>'1больн'!E11+'2больн'!E10+'3больн'!E10+'4больн'!E10</f>
        <v>17525920</v>
      </c>
      <c r="E5" s="142">
        <f>'1ОВП'!E8+'2ОВП'!E8+'3ОВП'!E8+'4ОВП'!E8</f>
        <v>178007</v>
      </c>
      <c r="F5" s="142">
        <f>'1СВП'!E8+'2СВП'!E8+'3СВП'!E8+'4СВП'!E8</f>
        <v>143932</v>
      </c>
      <c r="G5" s="142">
        <f>'4стомат'!E8+'1стомат'!E8+'2стомат'!E8+'3стомат'!E8</f>
        <v>10586</v>
      </c>
      <c r="H5" s="142">
        <f>'4 прочие'!E8+'1прочие'!E8+'3прочие'!E8+'2прочие'!E8</f>
        <v>748152</v>
      </c>
    </row>
    <row r="6" spans="1:8" s="138" customFormat="1">
      <c r="A6" s="137" t="s">
        <v>229</v>
      </c>
      <c r="B6" s="142">
        <f>'4общий'!E9+'1общий'!E10+'2общий'!E9+'3общий'!E9</f>
        <v>9108583</v>
      </c>
      <c r="C6" s="143"/>
      <c r="D6" s="142">
        <f>'1больн'!E12+'2больн'!E11+'3больн'!E11+'4больн'!E11</f>
        <v>1192072</v>
      </c>
      <c r="E6" s="142">
        <f>'1ОВП'!E9+'2ОВП'!E9+'3ОВП'!E9+'4ОВП'!E9</f>
        <v>6779587</v>
      </c>
      <c r="F6" s="142">
        <f>'1СВП'!E9+'2СВП'!E9+'3СВП'!E9+'4СВП'!E9</f>
        <v>268903</v>
      </c>
      <c r="G6" s="142">
        <f>'4стомат'!E9+'1стомат'!E9+'2стомат'!E9+'3стомат'!E9</f>
        <v>36588</v>
      </c>
      <c r="H6" s="142">
        <f>'4 прочие'!E9+'1прочие'!E9+'3прочие'!E9+'2прочие'!E9</f>
        <v>831432</v>
      </c>
    </row>
    <row r="7" spans="1:8" s="138" customFormat="1">
      <c r="A7" s="137" t="s">
        <v>232</v>
      </c>
      <c r="B7" s="142">
        <f>'4общий'!E10+'1общий'!E11+'2общий'!E10+'3общий'!E10</f>
        <v>3347519</v>
      </c>
      <c r="C7" s="143"/>
      <c r="D7" s="142">
        <f>'1больн'!E13+'2больн'!E12+'3больн'!E12+'4больн'!E12</f>
        <v>534660</v>
      </c>
      <c r="E7" s="142">
        <f>'1ОВП'!E10+'2ОВП'!E10+'3ОВП'!E10+'4ОВП'!E10</f>
        <v>460903</v>
      </c>
      <c r="F7" s="142">
        <f>'1СВП'!E10+'2СВП'!E10+'3СВП'!E10+'4СВП'!E10</f>
        <v>1671389</v>
      </c>
      <c r="G7" s="142">
        <f>'4стомат'!E10+'1стомат'!E10+'2стомат'!E10+'3стомат'!E10</f>
        <v>181970</v>
      </c>
      <c r="H7" s="142">
        <f>'4 прочие'!E10+'1прочие'!E10+'3прочие'!E10+'2прочие'!E10</f>
        <v>498597</v>
      </c>
    </row>
    <row r="8" spans="1:8" s="138" customFormat="1">
      <c r="A8" s="137" t="s">
        <v>235</v>
      </c>
      <c r="B8" s="142">
        <f>'4общий'!E11+'1общий'!E12+'2общий'!E11+'3общий'!E11</f>
        <v>6226048</v>
      </c>
      <c r="C8" s="143"/>
      <c r="D8" s="142">
        <f>'1больн'!E14+'2больн'!E13+'3больн'!E13+'4больн'!E13</f>
        <v>248512</v>
      </c>
      <c r="E8" s="142">
        <f>'1ОВП'!E11+'2ОВП'!E11+'3ОВП'!E11+'4ОВП'!E11</f>
        <v>180570</v>
      </c>
      <c r="F8" s="142">
        <f>'1СВП'!E11+'2СВП'!E11+'3СВП'!E11+'4СВП'!E11</f>
        <v>70317</v>
      </c>
      <c r="G8" s="142">
        <f>'4стомат'!E11+'1стомат'!E11+'2стомат'!E11+'3стомат'!E11</f>
        <v>5563923</v>
      </c>
      <c r="H8" s="142">
        <f>'4 прочие'!E11+'1прочие'!E11+'3прочие'!E11+'2прочие'!E11</f>
        <v>162726</v>
      </c>
    </row>
    <row r="9" spans="1:8" s="138" customFormat="1">
      <c r="A9" s="137" t="s">
        <v>238</v>
      </c>
      <c r="B9" s="142">
        <f>'4общий'!E12+'1общий'!E13+'2общий'!E12+'3общий'!E12</f>
        <v>9593186</v>
      </c>
      <c r="C9" s="143"/>
      <c r="D9" s="142">
        <f>'1больн'!E15+'2больн'!E14+'3больн'!E14+'4больн'!E14</f>
        <v>1120829</v>
      </c>
      <c r="E9" s="142">
        <f>'1ОВП'!E12+'2ОВП'!E12+'3ОВП'!E12+'4ОВП'!E12</f>
        <v>242719</v>
      </c>
      <c r="F9" s="142">
        <f>'1СВП'!E12+'2СВП'!E12+'3СВП'!E12+'4СВП'!E12</f>
        <v>529447</v>
      </c>
      <c r="G9" s="142">
        <f>'4стомат'!E12+'1стомат'!E12+'2стомат'!E12+'3стомат'!E12</f>
        <v>65518</v>
      </c>
      <c r="H9" s="142">
        <f>'4 прочие'!E12+'1прочие'!E12+'3прочие'!E12+'2прочие'!E12+54603</f>
        <v>7661415</v>
      </c>
    </row>
    <row r="10" spans="1:8" s="136" customFormat="1">
      <c r="A10" s="133" t="s">
        <v>445</v>
      </c>
      <c r="B10" s="134">
        <f>B11+B12+B13+B14</f>
        <v>520903</v>
      </c>
      <c r="C10" s="144"/>
      <c r="D10" s="145">
        <f>D11+D12+D13+D14</f>
        <v>267181</v>
      </c>
      <c r="E10" s="145">
        <f t="shared" ref="E10:H10" si="1">E11+E12+E13+E14</f>
        <v>0</v>
      </c>
      <c r="F10" s="145">
        <f t="shared" si="1"/>
        <v>0</v>
      </c>
      <c r="G10" s="145">
        <f t="shared" si="1"/>
        <v>0</v>
      </c>
      <c r="H10" s="145">
        <f t="shared" si="1"/>
        <v>0</v>
      </c>
    </row>
    <row r="11" spans="1:8" s="128" customFormat="1">
      <c r="A11" s="139" t="s">
        <v>243</v>
      </c>
      <c r="B11" s="141">
        <f>'1общий'!E16+'2общий'!E15+'3общий'!E15+'4общий'!E15</f>
        <v>55765</v>
      </c>
      <c r="D11" s="141">
        <v>55765</v>
      </c>
      <c r="E11" s="141"/>
      <c r="F11" s="141"/>
      <c r="G11" s="141"/>
      <c r="H11" s="141"/>
    </row>
    <row r="12" spans="1:8" s="128" customFormat="1">
      <c r="A12" s="139" t="s">
        <v>247</v>
      </c>
      <c r="B12" s="141">
        <f>'1общий'!E17+'2общий'!E16+'3общий'!E16+'4общий'!E16</f>
        <v>142458</v>
      </c>
      <c r="D12" s="141">
        <v>142458</v>
      </c>
      <c r="E12" s="141"/>
      <c r="F12" s="141"/>
      <c r="G12" s="141"/>
      <c r="H12" s="141"/>
    </row>
    <row r="13" spans="1:8" s="128" customFormat="1">
      <c r="A13" s="139" t="s">
        <v>250</v>
      </c>
      <c r="B13" s="141">
        <f>'1общий'!E18+'2общий'!E17+'3общий'!E17+'4общий'!E17</f>
        <v>68958</v>
      </c>
      <c r="D13" s="141">
        <v>68958</v>
      </c>
      <c r="E13" s="141"/>
      <c r="F13" s="141"/>
      <c r="G13" s="141"/>
      <c r="H13" s="141"/>
    </row>
    <row r="14" spans="1:8" s="128" customFormat="1">
      <c r="A14" s="139" t="s">
        <v>253</v>
      </c>
      <c r="B14" s="148">
        <f>'1общий'!E19+'2общий'!E18+'3общий'!E18+'4общий'!E18</f>
        <v>253722</v>
      </c>
      <c r="C14" s="150"/>
      <c r="D14" s="148"/>
      <c r="E14" s="140"/>
      <c r="F14" s="140"/>
      <c r="G14" s="140"/>
      <c r="H14" s="140"/>
    </row>
    <row r="15" spans="1:8" s="136" customFormat="1">
      <c r="A15" s="133" t="s">
        <v>446</v>
      </c>
      <c r="B15" s="134">
        <f>B16+B17+B18</f>
        <v>87952</v>
      </c>
      <c r="D15" s="134"/>
      <c r="E15" s="134">
        <f>E16</f>
        <v>0</v>
      </c>
      <c r="F15" s="134"/>
      <c r="G15" s="134"/>
      <c r="H15" s="134">
        <f>H16</f>
        <v>0</v>
      </c>
    </row>
    <row r="16" spans="1:8" s="128" customFormat="1">
      <c r="A16" s="139" t="s">
        <v>258</v>
      </c>
      <c r="B16" s="141">
        <f>'1общий'!E22+'2общий'!E21+'3общий'!E21+'4общий'!E21</f>
        <v>5311</v>
      </c>
      <c r="D16" s="141"/>
      <c r="E16" s="141"/>
      <c r="F16" s="141"/>
      <c r="G16" s="141"/>
      <c r="H16" s="141"/>
    </row>
    <row r="17" spans="1:8" s="128" customFormat="1">
      <c r="A17" s="139" t="s">
        <v>261</v>
      </c>
      <c r="B17" s="148">
        <f>'1общий'!E23+'2общий'!E22+'3общий'!E22+'4общий'!E22</f>
        <v>11290</v>
      </c>
      <c r="D17" s="140"/>
      <c r="E17" s="140"/>
      <c r="F17" s="140"/>
      <c r="G17" s="140"/>
      <c r="H17" s="140"/>
    </row>
    <row r="18" spans="1:8" s="128" customFormat="1">
      <c r="A18" s="139" t="s">
        <v>264</v>
      </c>
      <c r="B18" s="148">
        <f>'1общий'!E24+'2общий'!E23+'3общий'!E23+'4общий'!E23</f>
        <v>71351</v>
      </c>
      <c r="D18" s="140"/>
      <c r="E18" s="140"/>
      <c r="F18" s="140"/>
      <c r="G18" s="140"/>
      <c r="H18" s="140"/>
    </row>
    <row r="19" spans="1:8">
      <c r="A19" s="146"/>
      <c r="B19" s="149"/>
    </row>
    <row r="20" spans="1:8">
      <c r="H20" s="147"/>
    </row>
  </sheetData>
  <pageMargins left="0.78740157480314965" right="0.59055118110236227" top="0.59055118110236227" bottom="0.59055118110236227" header="0.31496062992125984" footer="0.31496062992125984"/>
  <pageSetup paperSize="9" firstPageNumber="5" orientation="landscape" useFirstPageNumber="1" r:id="rId1"/>
  <headerFooter scaleWithDoc="0"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opLeftCell="A30" workbookViewId="0">
      <selection activeCell="A46" sqref="A46"/>
    </sheetView>
  </sheetViews>
  <sheetFormatPr defaultRowHeight="12.75"/>
  <cols>
    <col min="1" max="1" width="13.7109375" customWidth="1"/>
    <col min="2" max="2" width="27.85546875" customWidth="1"/>
    <col min="3" max="5" width="15.42578125" customWidth="1"/>
  </cols>
  <sheetData>
    <row r="1" spans="1:16">
      <c r="B1" s="186"/>
    </row>
    <row r="2" spans="1:16" ht="28.5" customHeight="1">
      <c r="A2" s="11">
        <v>28104</v>
      </c>
      <c r="B2" s="6" t="s">
        <v>452</v>
      </c>
      <c r="C2" s="151"/>
    </row>
    <row r="3" spans="1:16" ht="28.5" customHeight="1">
      <c r="A3" s="8">
        <v>1137</v>
      </c>
      <c r="B3" s="152" t="s">
        <v>453</v>
      </c>
      <c r="C3" s="151"/>
    </row>
    <row r="4" spans="1:16" ht="28.5" customHeight="1">
      <c r="A4" s="153">
        <v>591</v>
      </c>
      <c r="B4" s="154" t="s">
        <v>454</v>
      </c>
      <c r="C4" s="385" t="s">
        <v>455</v>
      </c>
    </row>
    <row r="5" spans="1:16" ht="28.5" customHeight="1">
      <c r="A5" s="153">
        <v>102</v>
      </c>
      <c r="B5" s="154" t="s">
        <v>456</v>
      </c>
      <c r="C5" s="386"/>
    </row>
    <row r="6" spans="1:16" ht="28.5" customHeight="1">
      <c r="A6" s="153">
        <v>115</v>
      </c>
      <c r="B6" s="154" t="s">
        <v>457</v>
      </c>
      <c r="C6" s="155" t="s">
        <v>458</v>
      </c>
    </row>
    <row r="7" spans="1:16" ht="28.5" customHeight="1">
      <c r="A7" s="153">
        <v>44</v>
      </c>
      <c r="B7" s="154" t="s">
        <v>459</v>
      </c>
      <c r="C7" s="155" t="s">
        <v>460</v>
      </c>
      <c r="P7">
        <v>4747.1400000000003</v>
      </c>
    </row>
    <row r="8" spans="1:16" ht="28.5" customHeight="1">
      <c r="A8" s="153">
        <v>66</v>
      </c>
      <c r="B8" s="154" t="s">
        <v>461</v>
      </c>
      <c r="C8" s="387" t="s">
        <v>462</v>
      </c>
      <c r="O8" t="s">
        <v>513</v>
      </c>
      <c r="P8" s="187">
        <v>1.96</v>
      </c>
    </row>
    <row r="9" spans="1:16" ht="28.5" customHeight="1">
      <c r="A9" s="153">
        <v>23</v>
      </c>
      <c r="B9" s="154" t="s">
        <v>463</v>
      </c>
      <c r="C9" s="386"/>
    </row>
    <row r="10" spans="1:16" ht="28.5" customHeight="1">
      <c r="A10" s="153">
        <v>13</v>
      </c>
      <c r="B10" s="154" t="s">
        <v>464</v>
      </c>
      <c r="C10" s="387" t="s">
        <v>465</v>
      </c>
    </row>
    <row r="11" spans="1:16" ht="28.5" customHeight="1">
      <c r="A11" s="153">
        <v>20</v>
      </c>
      <c r="B11" s="154" t="s">
        <v>466</v>
      </c>
      <c r="C11" s="386"/>
    </row>
    <row r="12" spans="1:16" ht="28.5" customHeight="1">
      <c r="A12" s="157">
        <v>163</v>
      </c>
      <c r="B12" s="158" t="s">
        <v>467</v>
      </c>
      <c r="C12" s="155" t="s">
        <v>458</v>
      </c>
    </row>
    <row r="13" spans="1:16" ht="28.5" customHeight="1">
      <c r="A13" s="8">
        <v>672</v>
      </c>
      <c r="B13" s="159" t="s">
        <v>468</v>
      </c>
      <c r="C13" s="160"/>
    </row>
    <row r="14" spans="1:16" ht="28.5" customHeight="1">
      <c r="A14" s="153">
        <v>198</v>
      </c>
      <c r="B14" s="162" t="s">
        <v>469</v>
      </c>
      <c r="C14" s="388" t="s">
        <v>470</v>
      </c>
    </row>
    <row r="15" spans="1:16" ht="28.5" customHeight="1">
      <c r="A15" s="153">
        <v>56</v>
      </c>
      <c r="B15" s="162" t="s">
        <v>471</v>
      </c>
      <c r="C15" s="388"/>
    </row>
    <row r="16" spans="1:16" ht="28.5" customHeight="1">
      <c r="A16" s="153">
        <v>53</v>
      </c>
      <c r="B16" s="162" t="s">
        <v>472</v>
      </c>
      <c r="C16" s="388"/>
    </row>
    <row r="17" spans="1:3" ht="28.5" customHeight="1">
      <c r="A17" s="153">
        <v>33</v>
      </c>
      <c r="B17" s="162" t="s">
        <v>473</v>
      </c>
      <c r="C17" s="388"/>
    </row>
    <row r="18" spans="1:3" ht="28.5" customHeight="1">
      <c r="A18" s="11">
        <v>332</v>
      </c>
      <c r="B18" s="164" t="s">
        <v>474</v>
      </c>
      <c r="C18" s="160" t="s">
        <v>475</v>
      </c>
    </row>
    <row r="19" spans="1:3" ht="28.5" customHeight="1">
      <c r="A19" s="165">
        <v>15334</v>
      </c>
      <c r="B19" s="166" t="s">
        <v>476</v>
      </c>
      <c r="C19" s="167" t="s">
        <v>470</v>
      </c>
    </row>
    <row r="20" spans="1:3" ht="28.5" customHeight="1">
      <c r="A20" s="11">
        <v>7785</v>
      </c>
      <c r="B20" s="13" t="s">
        <v>477</v>
      </c>
      <c r="C20" s="168"/>
    </row>
    <row r="21" spans="1:3" ht="28.5" customHeight="1">
      <c r="A21" s="8">
        <v>744</v>
      </c>
      <c r="B21" s="169" t="s">
        <v>478</v>
      </c>
      <c r="C21" s="170"/>
    </row>
    <row r="22" spans="1:3" ht="28.5" customHeight="1">
      <c r="A22" s="153">
        <v>214</v>
      </c>
      <c r="B22" s="171" t="s">
        <v>479</v>
      </c>
      <c r="C22" s="172" t="s">
        <v>480</v>
      </c>
    </row>
    <row r="23" spans="1:3" ht="28.5" customHeight="1">
      <c r="A23" s="153">
        <v>383</v>
      </c>
      <c r="B23" s="171" t="s">
        <v>481</v>
      </c>
      <c r="C23" s="173" t="s">
        <v>482</v>
      </c>
    </row>
    <row r="24" spans="1:3" ht="28.5" customHeight="1">
      <c r="A24" s="153">
        <v>147</v>
      </c>
      <c r="B24" s="171" t="s">
        <v>483</v>
      </c>
      <c r="C24" s="172" t="s">
        <v>484</v>
      </c>
    </row>
    <row r="25" spans="1:3" ht="28.5" customHeight="1">
      <c r="A25" s="165">
        <v>5242</v>
      </c>
      <c r="B25" s="174" t="s">
        <v>485</v>
      </c>
      <c r="C25" s="172" t="s">
        <v>486</v>
      </c>
    </row>
    <row r="26" spans="1:3" ht="28.5" customHeight="1">
      <c r="A26" s="8">
        <v>438</v>
      </c>
      <c r="B26" s="169" t="s">
        <v>487</v>
      </c>
      <c r="C26" s="170"/>
    </row>
    <row r="27" spans="1:3" ht="28.5" customHeight="1">
      <c r="A27" s="157">
        <v>245</v>
      </c>
      <c r="B27" s="175" t="s">
        <v>488</v>
      </c>
      <c r="C27" s="172" t="s">
        <v>489</v>
      </c>
    </row>
    <row r="28" spans="1:3" ht="28.5" customHeight="1">
      <c r="A28" s="153">
        <v>88</v>
      </c>
      <c r="B28" s="171" t="s">
        <v>490</v>
      </c>
      <c r="C28" s="384" t="s">
        <v>491</v>
      </c>
    </row>
    <row r="29" spans="1:3" ht="28.5" customHeight="1">
      <c r="A29" s="153">
        <v>19</v>
      </c>
      <c r="B29" s="171" t="s">
        <v>492</v>
      </c>
      <c r="C29" s="384"/>
    </row>
    <row r="30" spans="1:3" ht="28.5" customHeight="1">
      <c r="A30" s="153">
        <v>86</v>
      </c>
      <c r="B30" s="171" t="s">
        <v>493</v>
      </c>
      <c r="C30" s="384"/>
    </row>
    <row r="31" spans="1:3" ht="28.5" customHeight="1">
      <c r="A31" s="165">
        <v>976</v>
      </c>
      <c r="B31" s="174" t="s">
        <v>494</v>
      </c>
      <c r="C31" s="172" t="s">
        <v>495</v>
      </c>
    </row>
    <row r="32" spans="1:3" ht="28.5" customHeight="1">
      <c r="A32" s="11">
        <v>169</v>
      </c>
      <c r="B32" s="176" t="s">
        <v>496</v>
      </c>
      <c r="C32" s="170"/>
    </row>
    <row r="33" spans="1:3" ht="28.5" customHeight="1">
      <c r="A33" s="11">
        <v>796</v>
      </c>
      <c r="B33" s="176" t="s">
        <v>497</v>
      </c>
      <c r="C33" s="170"/>
    </row>
    <row r="34" spans="1:3" ht="28.5" customHeight="1">
      <c r="A34" s="11">
        <v>11</v>
      </c>
      <c r="B34" s="176" t="s">
        <v>441</v>
      </c>
      <c r="C34" s="170"/>
    </row>
    <row r="35" spans="1:3" ht="28.5" customHeight="1">
      <c r="A35" s="153">
        <v>385</v>
      </c>
      <c r="B35" s="174" t="s">
        <v>498</v>
      </c>
      <c r="C35" s="172" t="s">
        <v>495</v>
      </c>
    </row>
    <row r="36" spans="1:3" ht="28.5" customHeight="1">
      <c r="A36" s="11">
        <v>155</v>
      </c>
      <c r="B36" s="176" t="s">
        <v>499</v>
      </c>
      <c r="C36" s="170"/>
    </row>
    <row r="37" spans="1:3" ht="28.5" customHeight="1">
      <c r="A37" s="11">
        <v>38</v>
      </c>
      <c r="B37" s="176" t="s">
        <v>500</v>
      </c>
      <c r="C37" s="170"/>
    </row>
    <row r="38" spans="1:3" ht="28.5" customHeight="1">
      <c r="A38" s="8">
        <v>2803</v>
      </c>
      <c r="B38" s="177" t="s">
        <v>226</v>
      </c>
      <c r="C38" s="170"/>
    </row>
    <row r="39" spans="1:3" ht="28.5" customHeight="1">
      <c r="A39" s="153">
        <v>1132</v>
      </c>
      <c r="B39" s="178" t="s">
        <v>501</v>
      </c>
      <c r="C39" s="172" t="s">
        <v>502</v>
      </c>
    </row>
    <row r="40" spans="1:3" ht="28.5" customHeight="1">
      <c r="A40" s="157">
        <v>1330</v>
      </c>
      <c r="B40" s="179" t="s">
        <v>226</v>
      </c>
      <c r="C40" s="172" t="s">
        <v>503</v>
      </c>
    </row>
    <row r="41" spans="1:3" ht="28.5" customHeight="1">
      <c r="A41" s="180">
        <v>35</v>
      </c>
      <c r="B41" s="154" t="s">
        <v>504</v>
      </c>
      <c r="C41" s="172" t="s">
        <v>505</v>
      </c>
    </row>
    <row r="42" spans="1:3" ht="28.5" customHeight="1">
      <c r="A42" s="181">
        <v>306</v>
      </c>
      <c r="B42" s="154" t="s">
        <v>30</v>
      </c>
      <c r="C42" s="172" t="s">
        <v>506</v>
      </c>
    </row>
    <row r="43" spans="1:3" ht="28.5" customHeight="1">
      <c r="A43" s="182">
        <v>319</v>
      </c>
      <c r="B43" s="183" t="s">
        <v>507</v>
      </c>
      <c r="C43" s="384" t="s">
        <v>508</v>
      </c>
    </row>
    <row r="44" spans="1:3" ht="28.5" customHeight="1">
      <c r="A44" s="182">
        <v>45</v>
      </c>
      <c r="B44" s="183" t="s">
        <v>509</v>
      </c>
      <c r="C44" s="384"/>
    </row>
    <row r="45" spans="1:3" ht="28.5" customHeight="1">
      <c r="A45" s="182">
        <v>9</v>
      </c>
      <c r="B45" s="183" t="s">
        <v>510</v>
      </c>
      <c r="C45" s="384"/>
    </row>
    <row r="46" spans="1:3" ht="28.5" customHeight="1">
      <c r="A46" s="184">
        <v>192</v>
      </c>
      <c r="B46" s="185" t="s">
        <v>511</v>
      </c>
      <c r="C46" s="172" t="s">
        <v>512</v>
      </c>
    </row>
  </sheetData>
  <mergeCells count="6">
    <mergeCell ref="C43:C45"/>
    <mergeCell ref="C4:C5"/>
    <mergeCell ref="C8:C9"/>
    <mergeCell ref="C10:C11"/>
    <mergeCell ref="C14:C17"/>
    <mergeCell ref="C28:C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8"/>
  <sheetViews>
    <sheetView view="pageBreakPreview" zoomScaleNormal="100" zoomScaleSheetLayoutView="100" workbookViewId="0">
      <pane xSplit="1" ySplit="3" topLeftCell="H4" activePane="bottomRight" state="frozen"/>
      <selection pane="topRight" activeCell="B1" sqref="B1"/>
      <selection pane="bottomLeft" activeCell="A4" sqref="A4"/>
      <selection pane="bottomRight" activeCell="A27" sqref="A27"/>
    </sheetView>
  </sheetViews>
  <sheetFormatPr defaultColWidth="9.140625" defaultRowHeight="12.75"/>
  <cols>
    <col min="1" max="1" width="55.85546875" style="52" customWidth="1"/>
    <col min="2" max="2" width="12.7109375" style="103" customWidth="1"/>
    <col min="3" max="11" width="12.7109375" style="52" customWidth="1"/>
    <col min="12" max="12" width="13.5703125" style="70" customWidth="1"/>
    <col min="13" max="13" width="14.28515625" style="74" customWidth="1"/>
    <col min="14" max="14" width="13.28515625" style="52" customWidth="1"/>
    <col min="15" max="15" width="15.28515625" style="52" customWidth="1"/>
    <col min="16" max="256" width="9.140625" style="52"/>
    <col min="257" max="257" width="55.85546875" style="52" customWidth="1"/>
    <col min="258" max="267" width="12.7109375" style="52" customWidth="1"/>
    <col min="268" max="268" width="13.5703125" style="52" customWidth="1"/>
    <col min="269" max="269" width="14.28515625" style="52" customWidth="1"/>
    <col min="270" max="270" width="13.28515625" style="52" customWidth="1"/>
    <col min="271" max="271" width="15.28515625" style="52" customWidth="1"/>
    <col min="272" max="512" width="9.140625" style="52"/>
    <col min="513" max="513" width="55.85546875" style="52" customWidth="1"/>
    <col min="514" max="523" width="12.7109375" style="52" customWidth="1"/>
    <col min="524" max="524" width="13.5703125" style="52" customWidth="1"/>
    <col min="525" max="525" width="14.28515625" style="52" customWidth="1"/>
    <col min="526" max="526" width="13.28515625" style="52" customWidth="1"/>
    <col min="527" max="527" width="15.28515625" style="52" customWidth="1"/>
    <col min="528" max="768" width="9.140625" style="52"/>
    <col min="769" max="769" width="55.85546875" style="52" customWidth="1"/>
    <col min="770" max="779" width="12.7109375" style="52" customWidth="1"/>
    <col min="780" max="780" width="13.5703125" style="52" customWidth="1"/>
    <col min="781" max="781" width="14.28515625" style="52" customWidth="1"/>
    <col min="782" max="782" width="13.28515625" style="52" customWidth="1"/>
    <col min="783" max="783" width="15.28515625" style="52" customWidth="1"/>
    <col min="784" max="1024" width="9.140625" style="52"/>
    <col min="1025" max="1025" width="55.85546875" style="52" customWidth="1"/>
    <col min="1026" max="1035" width="12.7109375" style="52" customWidth="1"/>
    <col min="1036" max="1036" width="13.5703125" style="52" customWidth="1"/>
    <col min="1037" max="1037" width="14.28515625" style="52" customWidth="1"/>
    <col min="1038" max="1038" width="13.28515625" style="52" customWidth="1"/>
    <col min="1039" max="1039" width="15.28515625" style="52" customWidth="1"/>
    <col min="1040" max="1280" width="9.140625" style="52"/>
    <col min="1281" max="1281" width="55.85546875" style="52" customWidth="1"/>
    <col min="1282" max="1291" width="12.7109375" style="52" customWidth="1"/>
    <col min="1292" max="1292" width="13.5703125" style="52" customWidth="1"/>
    <col min="1293" max="1293" width="14.28515625" style="52" customWidth="1"/>
    <col min="1294" max="1294" width="13.28515625" style="52" customWidth="1"/>
    <col min="1295" max="1295" width="15.28515625" style="52" customWidth="1"/>
    <col min="1296" max="1536" width="9.140625" style="52"/>
    <col min="1537" max="1537" width="55.85546875" style="52" customWidth="1"/>
    <col min="1538" max="1547" width="12.7109375" style="52" customWidth="1"/>
    <col min="1548" max="1548" width="13.5703125" style="52" customWidth="1"/>
    <col min="1549" max="1549" width="14.28515625" style="52" customWidth="1"/>
    <col min="1550" max="1550" width="13.28515625" style="52" customWidth="1"/>
    <col min="1551" max="1551" width="15.28515625" style="52" customWidth="1"/>
    <col min="1552" max="1792" width="9.140625" style="52"/>
    <col min="1793" max="1793" width="55.85546875" style="52" customWidth="1"/>
    <col min="1794" max="1803" width="12.7109375" style="52" customWidth="1"/>
    <col min="1804" max="1804" width="13.5703125" style="52" customWidth="1"/>
    <col min="1805" max="1805" width="14.28515625" style="52" customWidth="1"/>
    <col min="1806" max="1806" width="13.28515625" style="52" customWidth="1"/>
    <col min="1807" max="1807" width="15.28515625" style="52" customWidth="1"/>
    <col min="1808" max="2048" width="9.140625" style="52"/>
    <col min="2049" max="2049" width="55.85546875" style="52" customWidth="1"/>
    <col min="2050" max="2059" width="12.7109375" style="52" customWidth="1"/>
    <col min="2060" max="2060" width="13.5703125" style="52" customWidth="1"/>
    <col min="2061" max="2061" width="14.28515625" style="52" customWidth="1"/>
    <col min="2062" max="2062" width="13.28515625" style="52" customWidth="1"/>
    <col min="2063" max="2063" width="15.28515625" style="52" customWidth="1"/>
    <col min="2064" max="2304" width="9.140625" style="52"/>
    <col min="2305" max="2305" width="55.85546875" style="52" customWidth="1"/>
    <col min="2306" max="2315" width="12.7109375" style="52" customWidth="1"/>
    <col min="2316" max="2316" width="13.5703125" style="52" customWidth="1"/>
    <col min="2317" max="2317" width="14.28515625" style="52" customWidth="1"/>
    <col min="2318" max="2318" width="13.28515625" style="52" customWidth="1"/>
    <col min="2319" max="2319" width="15.28515625" style="52" customWidth="1"/>
    <col min="2320" max="2560" width="9.140625" style="52"/>
    <col min="2561" max="2561" width="55.85546875" style="52" customWidth="1"/>
    <col min="2562" max="2571" width="12.7109375" style="52" customWidth="1"/>
    <col min="2572" max="2572" width="13.5703125" style="52" customWidth="1"/>
    <col min="2573" max="2573" width="14.28515625" style="52" customWidth="1"/>
    <col min="2574" max="2574" width="13.28515625" style="52" customWidth="1"/>
    <col min="2575" max="2575" width="15.28515625" style="52" customWidth="1"/>
    <col min="2576" max="2816" width="9.140625" style="52"/>
    <col min="2817" max="2817" width="55.85546875" style="52" customWidth="1"/>
    <col min="2818" max="2827" width="12.7109375" style="52" customWidth="1"/>
    <col min="2828" max="2828" width="13.5703125" style="52" customWidth="1"/>
    <col min="2829" max="2829" width="14.28515625" style="52" customWidth="1"/>
    <col min="2830" max="2830" width="13.28515625" style="52" customWidth="1"/>
    <col min="2831" max="2831" width="15.28515625" style="52" customWidth="1"/>
    <col min="2832" max="3072" width="9.140625" style="52"/>
    <col min="3073" max="3073" width="55.85546875" style="52" customWidth="1"/>
    <col min="3074" max="3083" width="12.7109375" style="52" customWidth="1"/>
    <col min="3084" max="3084" width="13.5703125" style="52" customWidth="1"/>
    <col min="3085" max="3085" width="14.28515625" style="52" customWidth="1"/>
    <col min="3086" max="3086" width="13.28515625" style="52" customWidth="1"/>
    <col min="3087" max="3087" width="15.28515625" style="52" customWidth="1"/>
    <col min="3088" max="3328" width="9.140625" style="52"/>
    <col min="3329" max="3329" width="55.85546875" style="52" customWidth="1"/>
    <col min="3330" max="3339" width="12.7109375" style="52" customWidth="1"/>
    <col min="3340" max="3340" width="13.5703125" style="52" customWidth="1"/>
    <col min="3341" max="3341" width="14.28515625" style="52" customWidth="1"/>
    <col min="3342" max="3342" width="13.28515625" style="52" customWidth="1"/>
    <col min="3343" max="3343" width="15.28515625" style="52" customWidth="1"/>
    <col min="3344" max="3584" width="9.140625" style="52"/>
    <col min="3585" max="3585" width="55.85546875" style="52" customWidth="1"/>
    <col min="3586" max="3595" width="12.7109375" style="52" customWidth="1"/>
    <col min="3596" max="3596" width="13.5703125" style="52" customWidth="1"/>
    <col min="3597" max="3597" width="14.28515625" style="52" customWidth="1"/>
    <col min="3598" max="3598" width="13.28515625" style="52" customWidth="1"/>
    <col min="3599" max="3599" width="15.28515625" style="52" customWidth="1"/>
    <col min="3600" max="3840" width="9.140625" style="52"/>
    <col min="3841" max="3841" width="55.85546875" style="52" customWidth="1"/>
    <col min="3842" max="3851" width="12.7109375" style="52" customWidth="1"/>
    <col min="3852" max="3852" width="13.5703125" style="52" customWidth="1"/>
    <col min="3853" max="3853" width="14.28515625" style="52" customWidth="1"/>
    <col min="3854" max="3854" width="13.28515625" style="52" customWidth="1"/>
    <col min="3855" max="3855" width="15.28515625" style="52" customWidth="1"/>
    <col min="3856" max="4096" width="9.140625" style="52"/>
    <col min="4097" max="4097" width="55.85546875" style="52" customWidth="1"/>
    <col min="4098" max="4107" width="12.7109375" style="52" customWidth="1"/>
    <col min="4108" max="4108" width="13.5703125" style="52" customWidth="1"/>
    <col min="4109" max="4109" width="14.28515625" style="52" customWidth="1"/>
    <col min="4110" max="4110" width="13.28515625" style="52" customWidth="1"/>
    <col min="4111" max="4111" width="15.28515625" style="52" customWidth="1"/>
    <col min="4112" max="4352" width="9.140625" style="52"/>
    <col min="4353" max="4353" width="55.85546875" style="52" customWidth="1"/>
    <col min="4354" max="4363" width="12.7109375" style="52" customWidth="1"/>
    <col min="4364" max="4364" width="13.5703125" style="52" customWidth="1"/>
    <col min="4365" max="4365" width="14.28515625" style="52" customWidth="1"/>
    <col min="4366" max="4366" width="13.28515625" style="52" customWidth="1"/>
    <col min="4367" max="4367" width="15.28515625" style="52" customWidth="1"/>
    <col min="4368" max="4608" width="9.140625" style="52"/>
    <col min="4609" max="4609" width="55.85546875" style="52" customWidth="1"/>
    <col min="4610" max="4619" width="12.7109375" style="52" customWidth="1"/>
    <col min="4620" max="4620" width="13.5703125" style="52" customWidth="1"/>
    <col min="4621" max="4621" width="14.28515625" style="52" customWidth="1"/>
    <col min="4622" max="4622" width="13.28515625" style="52" customWidth="1"/>
    <col min="4623" max="4623" width="15.28515625" style="52" customWidth="1"/>
    <col min="4624" max="4864" width="9.140625" style="52"/>
    <col min="4865" max="4865" width="55.85546875" style="52" customWidth="1"/>
    <col min="4866" max="4875" width="12.7109375" style="52" customWidth="1"/>
    <col min="4876" max="4876" width="13.5703125" style="52" customWidth="1"/>
    <col min="4877" max="4877" width="14.28515625" style="52" customWidth="1"/>
    <col min="4878" max="4878" width="13.28515625" style="52" customWidth="1"/>
    <col min="4879" max="4879" width="15.28515625" style="52" customWidth="1"/>
    <col min="4880" max="5120" width="9.140625" style="52"/>
    <col min="5121" max="5121" width="55.85546875" style="52" customWidth="1"/>
    <col min="5122" max="5131" width="12.7109375" style="52" customWidth="1"/>
    <col min="5132" max="5132" width="13.5703125" style="52" customWidth="1"/>
    <col min="5133" max="5133" width="14.28515625" style="52" customWidth="1"/>
    <col min="5134" max="5134" width="13.28515625" style="52" customWidth="1"/>
    <col min="5135" max="5135" width="15.28515625" style="52" customWidth="1"/>
    <col min="5136" max="5376" width="9.140625" style="52"/>
    <col min="5377" max="5377" width="55.85546875" style="52" customWidth="1"/>
    <col min="5378" max="5387" width="12.7109375" style="52" customWidth="1"/>
    <col min="5388" max="5388" width="13.5703125" style="52" customWidth="1"/>
    <col min="5389" max="5389" width="14.28515625" style="52" customWidth="1"/>
    <col min="5390" max="5390" width="13.28515625" style="52" customWidth="1"/>
    <col min="5391" max="5391" width="15.28515625" style="52" customWidth="1"/>
    <col min="5392" max="5632" width="9.140625" style="52"/>
    <col min="5633" max="5633" width="55.85546875" style="52" customWidth="1"/>
    <col min="5634" max="5643" width="12.7109375" style="52" customWidth="1"/>
    <col min="5644" max="5644" width="13.5703125" style="52" customWidth="1"/>
    <col min="5645" max="5645" width="14.28515625" style="52" customWidth="1"/>
    <col min="5646" max="5646" width="13.28515625" style="52" customWidth="1"/>
    <col min="5647" max="5647" width="15.28515625" style="52" customWidth="1"/>
    <col min="5648" max="5888" width="9.140625" style="52"/>
    <col min="5889" max="5889" width="55.85546875" style="52" customWidth="1"/>
    <col min="5890" max="5899" width="12.7109375" style="52" customWidth="1"/>
    <col min="5900" max="5900" width="13.5703125" style="52" customWidth="1"/>
    <col min="5901" max="5901" width="14.28515625" style="52" customWidth="1"/>
    <col min="5902" max="5902" width="13.28515625" style="52" customWidth="1"/>
    <col min="5903" max="5903" width="15.28515625" style="52" customWidth="1"/>
    <col min="5904" max="6144" width="9.140625" style="52"/>
    <col min="6145" max="6145" width="55.85546875" style="52" customWidth="1"/>
    <col min="6146" max="6155" width="12.7109375" style="52" customWidth="1"/>
    <col min="6156" max="6156" width="13.5703125" style="52" customWidth="1"/>
    <col min="6157" max="6157" width="14.28515625" style="52" customWidth="1"/>
    <col min="6158" max="6158" width="13.28515625" style="52" customWidth="1"/>
    <col min="6159" max="6159" width="15.28515625" style="52" customWidth="1"/>
    <col min="6160" max="6400" width="9.140625" style="52"/>
    <col min="6401" max="6401" width="55.85546875" style="52" customWidth="1"/>
    <col min="6402" max="6411" width="12.7109375" style="52" customWidth="1"/>
    <col min="6412" max="6412" width="13.5703125" style="52" customWidth="1"/>
    <col min="6413" max="6413" width="14.28515625" style="52" customWidth="1"/>
    <col min="6414" max="6414" width="13.28515625" style="52" customWidth="1"/>
    <col min="6415" max="6415" width="15.28515625" style="52" customWidth="1"/>
    <col min="6416" max="6656" width="9.140625" style="52"/>
    <col min="6657" max="6657" width="55.85546875" style="52" customWidth="1"/>
    <col min="6658" max="6667" width="12.7109375" style="52" customWidth="1"/>
    <col min="6668" max="6668" width="13.5703125" style="52" customWidth="1"/>
    <col min="6669" max="6669" width="14.28515625" style="52" customWidth="1"/>
    <col min="6670" max="6670" width="13.28515625" style="52" customWidth="1"/>
    <col min="6671" max="6671" width="15.28515625" style="52" customWidth="1"/>
    <col min="6672" max="6912" width="9.140625" style="52"/>
    <col min="6913" max="6913" width="55.85546875" style="52" customWidth="1"/>
    <col min="6914" max="6923" width="12.7109375" style="52" customWidth="1"/>
    <col min="6924" max="6924" width="13.5703125" style="52" customWidth="1"/>
    <col min="6925" max="6925" width="14.28515625" style="52" customWidth="1"/>
    <col min="6926" max="6926" width="13.28515625" style="52" customWidth="1"/>
    <col min="6927" max="6927" width="15.28515625" style="52" customWidth="1"/>
    <col min="6928" max="7168" width="9.140625" style="52"/>
    <col min="7169" max="7169" width="55.85546875" style="52" customWidth="1"/>
    <col min="7170" max="7179" width="12.7109375" style="52" customWidth="1"/>
    <col min="7180" max="7180" width="13.5703125" style="52" customWidth="1"/>
    <col min="7181" max="7181" width="14.28515625" style="52" customWidth="1"/>
    <col min="7182" max="7182" width="13.28515625" style="52" customWidth="1"/>
    <col min="7183" max="7183" width="15.28515625" style="52" customWidth="1"/>
    <col min="7184" max="7424" width="9.140625" style="52"/>
    <col min="7425" max="7425" width="55.85546875" style="52" customWidth="1"/>
    <col min="7426" max="7435" width="12.7109375" style="52" customWidth="1"/>
    <col min="7436" max="7436" width="13.5703125" style="52" customWidth="1"/>
    <col min="7437" max="7437" width="14.28515625" style="52" customWidth="1"/>
    <col min="7438" max="7438" width="13.28515625" style="52" customWidth="1"/>
    <col min="7439" max="7439" width="15.28515625" style="52" customWidth="1"/>
    <col min="7440" max="7680" width="9.140625" style="52"/>
    <col min="7681" max="7681" width="55.85546875" style="52" customWidth="1"/>
    <col min="7682" max="7691" width="12.7109375" style="52" customWidth="1"/>
    <col min="7692" max="7692" width="13.5703125" style="52" customWidth="1"/>
    <col min="7693" max="7693" width="14.28515625" style="52" customWidth="1"/>
    <col min="7694" max="7694" width="13.28515625" style="52" customWidth="1"/>
    <col min="7695" max="7695" width="15.28515625" style="52" customWidth="1"/>
    <col min="7696" max="7936" width="9.140625" style="52"/>
    <col min="7937" max="7937" width="55.85546875" style="52" customWidth="1"/>
    <col min="7938" max="7947" width="12.7109375" style="52" customWidth="1"/>
    <col min="7948" max="7948" width="13.5703125" style="52" customWidth="1"/>
    <col min="7949" max="7949" width="14.28515625" style="52" customWidth="1"/>
    <col min="7950" max="7950" width="13.28515625" style="52" customWidth="1"/>
    <col min="7951" max="7951" width="15.28515625" style="52" customWidth="1"/>
    <col min="7952" max="8192" width="9.140625" style="52"/>
    <col min="8193" max="8193" width="55.85546875" style="52" customWidth="1"/>
    <col min="8194" max="8203" width="12.7109375" style="52" customWidth="1"/>
    <col min="8204" max="8204" width="13.5703125" style="52" customWidth="1"/>
    <col min="8205" max="8205" width="14.28515625" style="52" customWidth="1"/>
    <col min="8206" max="8206" width="13.28515625" style="52" customWidth="1"/>
    <col min="8207" max="8207" width="15.28515625" style="52" customWidth="1"/>
    <col min="8208" max="8448" width="9.140625" style="52"/>
    <col min="8449" max="8449" width="55.85546875" style="52" customWidth="1"/>
    <col min="8450" max="8459" width="12.7109375" style="52" customWidth="1"/>
    <col min="8460" max="8460" width="13.5703125" style="52" customWidth="1"/>
    <col min="8461" max="8461" width="14.28515625" style="52" customWidth="1"/>
    <col min="8462" max="8462" width="13.28515625" style="52" customWidth="1"/>
    <col min="8463" max="8463" width="15.28515625" style="52" customWidth="1"/>
    <col min="8464" max="8704" width="9.140625" style="52"/>
    <col min="8705" max="8705" width="55.85546875" style="52" customWidth="1"/>
    <col min="8706" max="8715" width="12.7109375" style="52" customWidth="1"/>
    <col min="8716" max="8716" width="13.5703125" style="52" customWidth="1"/>
    <col min="8717" max="8717" width="14.28515625" style="52" customWidth="1"/>
    <col min="8718" max="8718" width="13.28515625" style="52" customWidth="1"/>
    <col min="8719" max="8719" width="15.28515625" style="52" customWidth="1"/>
    <col min="8720" max="8960" width="9.140625" style="52"/>
    <col min="8961" max="8961" width="55.85546875" style="52" customWidth="1"/>
    <col min="8962" max="8971" width="12.7109375" style="52" customWidth="1"/>
    <col min="8972" max="8972" width="13.5703125" style="52" customWidth="1"/>
    <col min="8973" max="8973" width="14.28515625" style="52" customWidth="1"/>
    <col min="8974" max="8974" width="13.28515625" style="52" customWidth="1"/>
    <col min="8975" max="8975" width="15.28515625" style="52" customWidth="1"/>
    <col min="8976" max="9216" width="9.140625" style="52"/>
    <col min="9217" max="9217" width="55.85546875" style="52" customWidth="1"/>
    <col min="9218" max="9227" width="12.7109375" style="52" customWidth="1"/>
    <col min="9228" max="9228" width="13.5703125" style="52" customWidth="1"/>
    <col min="9229" max="9229" width="14.28515625" style="52" customWidth="1"/>
    <col min="9230" max="9230" width="13.28515625" style="52" customWidth="1"/>
    <col min="9231" max="9231" width="15.28515625" style="52" customWidth="1"/>
    <col min="9232" max="9472" width="9.140625" style="52"/>
    <col min="9473" max="9473" width="55.85546875" style="52" customWidth="1"/>
    <col min="9474" max="9483" width="12.7109375" style="52" customWidth="1"/>
    <col min="9484" max="9484" width="13.5703125" style="52" customWidth="1"/>
    <col min="9485" max="9485" width="14.28515625" style="52" customWidth="1"/>
    <col min="9486" max="9486" width="13.28515625" style="52" customWidth="1"/>
    <col min="9487" max="9487" width="15.28515625" style="52" customWidth="1"/>
    <col min="9488" max="9728" width="9.140625" style="52"/>
    <col min="9729" max="9729" width="55.85546875" style="52" customWidth="1"/>
    <col min="9730" max="9739" width="12.7109375" style="52" customWidth="1"/>
    <col min="9740" max="9740" width="13.5703125" style="52" customWidth="1"/>
    <col min="9741" max="9741" width="14.28515625" style="52" customWidth="1"/>
    <col min="9742" max="9742" width="13.28515625" style="52" customWidth="1"/>
    <col min="9743" max="9743" width="15.28515625" style="52" customWidth="1"/>
    <col min="9744" max="9984" width="9.140625" style="52"/>
    <col min="9985" max="9985" width="55.85546875" style="52" customWidth="1"/>
    <col min="9986" max="9995" width="12.7109375" style="52" customWidth="1"/>
    <col min="9996" max="9996" width="13.5703125" style="52" customWidth="1"/>
    <col min="9997" max="9997" width="14.28515625" style="52" customWidth="1"/>
    <col min="9998" max="9998" width="13.28515625" style="52" customWidth="1"/>
    <col min="9999" max="9999" width="15.28515625" style="52" customWidth="1"/>
    <col min="10000" max="10240" width="9.140625" style="52"/>
    <col min="10241" max="10241" width="55.85546875" style="52" customWidth="1"/>
    <col min="10242" max="10251" width="12.7109375" style="52" customWidth="1"/>
    <col min="10252" max="10252" width="13.5703125" style="52" customWidth="1"/>
    <col min="10253" max="10253" width="14.28515625" style="52" customWidth="1"/>
    <col min="10254" max="10254" width="13.28515625" style="52" customWidth="1"/>
    <col min="10255" max="10255" width="15.28515625" style="52" customWidth="1"/>
    <col min="10256" max="10496" width="9.140625" style="52"/>
    <col min="10497" max="10497" width="55.85546875" style="52" customWidth="1"/>
    <col min="10498" max="10507" width="12.7109375" style="52" customWidth="1"/>
    <col min="10508" max="10508" width="13.5703125" style="52" customWidth="1"/>
    <col min="10509" max="10509" width="14.28515625" style="52" customWidth="1"/>
    <col min="10510" max="10510" width="13.28515625" style="52" customWidth="1"/>
    <col min="10511" max="10511" width="15.28515625" style="52" customWidth="1"/>
    <col min="10512" max="10752" width="9.140625" style="52"/>
    <col min="10753" max="10753" width="55.85546875" style="52" customWidth="1"/>
    <col min="10754" max="10763" width="12.7109375" style="52" customWidth="1"/>
    <col min="10764" max="10764" width="13.5703125" style="52" customWidth="1"/>
    <col min="10765" max="10765" width="14.28515625" style="52" customWidth="1"/>
    <col min="10766" max="10766" width="13.28515625" style="52" customWidth="1"/>
    <col min="10767" max="10767" width="15.28515625" style="52" customWidth="1"/>
    <col min="10768" max="11008" width="9.140625" style="52"/>
    <col min="11009" max="11009" width="55.85546875" style="52" customWidth="1"/>
    <col min="11010" max="11019" width="12.7109375" style="52" customWidth="1"/>
    <col min="11020" max="11020" width="13.5703125" style="52" customWidth="1"/>
    <col min="11021" max="11021" width="14.28515625" style="52" customWidth="1"/>
    <col min="11022" max="11022" width="13.28515625" style="52" customWidth="1"/>
    <col min="11023" max="11023" width="15.28515625" style="52" customWidth="1"/>
    <col min="11024" max="11264" width="9.140625" style="52"/>
    <col min="11265" max="11265" width="55.85546875" style="52" customWidth="1"/>
    <col min="11266" max="11275" width="12.7109375" style="52" customWidth="1"/>
    <col min="11276" max="11276" width="13.5703125" style="52" customWidth="1"/>
    <col min="11277" max="11277" width="14.28515625" style="52" customWidth="1"/>
    <col min="11278" max="11278" width="13.28515625" style="52" customWidth="1"/>
    <col min="11279" max="11279" width="15.28515625" style="52" customWidth="1"/>
    <col min="11280" max="11520" width="9.140625" style="52"/>
    <col min="11521" max="11521" width="55.85546875" style="52" customWidth="1"/>
    <col min="11522" max="11531" width="12.7109375" style="52" customWidth="1"/>
    <col min="11532" max="11532" width="13.5703125" style="52" customWidth="1"/>
    <col min="11533" max="11533" width="14.28515625" style="52" customWidth="1"/>
    <col min="11534" max="11534" width="13.28515625" style="52" customWidth="1"/>
    <col min="11535" max="11535" width="15.28515625" style="52" customWidth="1"/>
    <col min="11536" max="11776" width="9.140625" style="52"/>
    <col min="11777" max="11777" width="55.85546875" style="52" customWidth="1"/>
    <col min="11778" max="11787" width="12.7109375" style="52" customWidth="1"/>
    <col min="11788" max="11788" width="13.5703125" style="52" customWidth="1"/>
    <col min="11789" max="11789" width="14.28515625" style="52" customWidth="1"/>
    <col min="11790" max="11790" width="13.28515625" style="52" customWidth="1"/>
    <col min="11791" max="11791" width="15.28515625" style="52" customWidth="1"/>
    <col min="11792" max="12032" width="9.140625" style="52"/>
    <col min="12033" max="12033" width="55.85546875" style="52" customWidth="1"/>
    <col min="12034" max="12043" width="12.7109375" style="52" customWidth="1"/>
    <col min="12044" max="12044" width="13.5703125" style="52" customWidth="1"/>
    <col min="12045" max="12045" width="14.28515625" style="52" customWidth="1"/>
    <col min="12046" max="12046" width="13.28515625" style="52" customWidth="1"/>
    <col min="12047" max="12047" width="15.28515625" style="52" customWidth="1"/>
    <col min="12048" max="12288" width="9.140625" style="52"/>
    <col min="12289" max="12289" width="55.85546875" style="52" customWidth="1"/>
    <col min="12290" max="12299" width="12.7109375" style="52" customWidth="1"/>
    <col min="12300" max="12300" width="13.5703125" style="52" customWidth="1"/>
    <col min="12301" max="12301" width="14.28515625" style="52" customWidth="1"/>
    <col min="12302" max="12302" width="13.28515625" style="52" customWidth="1"/>
    <col min="12303" max="12303" width="15.28515625" style="52" customWidth="1"/>
    <col min="12304" max="12544" width="9.140625" style="52"/>
    <col min="12545" max="12545" width="55.85546875" style="52" customWidth="1"/>
    <col min="12546" max="12555" width="12.7109375" style="52" customWidth="1"/>
    <col min="12556" max="12556" width="13.5703125" style="52" customWidth="1"/>
    <col min="12557" max="12557" width="14.28515625" style="52" customWidth="1"/>
    <col min="12558" max="12558" width="13.28515625" style="52" customWidth="1"/>
    <col min="12559" max="12559" width="15.28515625" style="52" customWidth="1"/>
    <col min="12560" max="12800" width="9.140625" style="52"/>
    <col min="12801" max="12801" width="55.85546875" style="52" customWidth="1"/>
    <col min="12802" max="12811" width="12.7109375" style="52" customWidth="1"/>
    <col min="12812" max="12812" width="13.5703125" style="52" customWidth="1"/>
    <col min="12813" max="12813" width="14.28515625" style="52" customWidth="1"/>
    <col min="12814" max="12814" width="13.28515625" style="52" customWidth="1"/>
    <col min="12815" max="12815" width="15.28515625" style="52" customWidth="1"/>
    <col min="12816" max="13056" width="9.140625" style="52"/>
    <col min="13057" max="13057" width="55.85546875" style="52" customWidth="1"/>
    <col min="13058" max="13067" width="12.7109375" style="52" customWidth="1"/>
    <col min="13068" max="13068" width="13.5703125" style="52" customWidth="1"/>
    <col min="13069" max="13069" width="14.28515625" style="52" customWidth="1"/>
    <col min="13070" max="13070" width="13.28515625" style="52" customWidth="1"/>
    <col min="13071" max="13071" width="15.28515625" style="52" customWidth="1"/>
    <col min="13072" max="13312" width="9.140625" style="52"/>
    <col min="13313" max="13313" width="55.85546875" style="52" customWidth="1"/>
    <col min="13314" max="13323" width="12.7109375" style="52" customWidth="1"/>
    <col min="13324" max="13324" width="13.5703125" style="52" customWidth="1"/>
    <col min="13325" max="13325" width="14.28515625" style="52" customWidth="1"/>
    <col min="13326" max="13326" width="13.28515625" style="52" customWidth="1"/>
    <col min="13327" max="13327" width="15.28515625" style="52" customWidth="1"/>
    <col min="13328" max="13568" width="9.140625" style="52"/>
    <col min="13569" max="13569" width="55.85546875" style="52" customWidth="1"/>
    <col min="13570" max="13579" width="12.7109375" style="52" customWidth="1"/>
    <col min="13580" max="13580" width="13.5703125" style="52" customWidth="1"/>
    <col min="13581" max="13581" width="14.28515625" style="52" customWidth="1"/>
    <col min="13582" max="13582" width="13.28515625" style="52" customWidth="1"/>
    <col min="13583" max="13583" width="15.28515625" style="52" customWidth="1"/>
    <col min="13584" max="13824" width="9.140625" style="52"/>
    <col min="13825" max="13825" width="55.85546875" style="52" customWidth="1"/>
    <col min="13826" max="13835" width="12.7109375" style="52" customWidth="1"/>
    <col min="13836" max="13836" width="13.5703125" style="52" customWidth="1"/>
    <col min="13837" max="13837" width="14.28515625" style="52" customWidth="1"/>
    <col min="13838" max="13838" width="13.28515625" style="52" customWidth="1"/>
    <col min="13839" max="13839" width="15.28515625" style="52" customWidth="1"/>
    <col min="13840" max="14080" width="9.140625" style="52"/>
    <col min="14081" max="14081" width="55.85546875" style="52" customWidth="1"/>
    <col min="14082" max="14091" width="12.7109375" style="52" customWidth="1"/>
    <col min="14092" max="14092" width="13.5703125" style="52" customWidth="1"/>
    <col min="14093" max="14093" width="14.28515625" style="52" customWidth="1"/>
    <col min="14094" max="14094" width="13.28515625" style="52" customWidth="1"/>
    <col min="14095" max="14095" width="15.28515625" style="52" customWidth="1"/>
    <col min="14096" max="14336" width="9.140625" style="52"/>
    <col min="14337" max="14337" width="55.85546875" style="52" customWidth="1"/>
    <col min="14338" max="14347" width="12.7109375" style="52" customWidth="1"/>
    <col min="14348" max="14348" width="13.5703125" style="52" customWidth="1"/>
    <col min="14349" max="14349" width="14.28515625" style="52" customWidth="1"/>
    <col min="14350" max="14350" width="13.28515625" style="52" customWidth="1"/>
    <col min="14351" max="14351" width="15.28515625" style="52" customWidth="1"/>
    <col min="14352" max="14592" width="9.140625" style="52"/>
    <col min="14593" max="14593" width="55.85546875" style="52" customWidth="1"/>
    <col min="14594" max="14603" width="12.7109375" style="52" customWidth="1"/>
    <col min="14604" max="14604" width="13.5703125" style="52" customWidth="1"/>
    <col min="14605" max="14605" width="14.28515625" style="52" customWidth="1"/>
    <col min="14606" max="14606" width="13.28515625" style="52" customWidth="1"/>
    <col min="14607" max="14607" width="15.28515625" style="52" customWidth="1"/>
    <col min="14608" max="14848" width="9.140625" style="52"/>
    <col min="14849" max="14849" width="55.85546875" style="52" customWidth="1"/>
    <col min="14850" max="14859" width="12.7109375" style="52" customWidth="1"/>
    <col min="14860" max="14860" width="13.5703125" style="52" customWidth="1"/>
    <col min="14861" max="14861" width="14.28515625" style="52" customWidth="1"/>
    <col min="14862" max="14862" width="13.28515625" style="52" customWidth="1"/>
    <col min="14863" max="14863" width="15.28515625" style="52" customWidth="1"/>
    <col min="14864" max="15104" width="9.140625" style="52"/>
    <col min="15105" max="15105" width="55.85546875" style="52" customWidth="1"/>
    <col min="15106" max="15115" width="12.7109375" style="52" customWidth="1"/>
    <col min="15116" max="15116" width="13.5703125" style="52" customWidth="1"/>
    <col min="15117" max="15117" width="14.28515625" style="52" customWidth="1"/>
    <col min="15118" max="15118" width="13.28515625" style="52" customWidth="1"/>
    <col min="15119" max="15119" width="15.28515625" style="52" customWidth="1"/>
    <col min="15120" max="15360" width="9.140625" style="52"/>
    <col min="15361" max="15361" width="55.85546875" style="52" customWidth="1"/>
    <col min="15362" max="15371" width="12.7109375" style="52" customWidth="1"/>
    <col min="15372" max="15372" width="13.5703125" style="52" customWidth="1"/>
    <col min="15373" max="15373" width="14.28515625" style="52" customWidth="1"/>
    <col min="15374" max="15374" width="13.28515625" style="52" customWidth="1"/>
    <col min="15375" max="15375" width="15.28515625" style="52" customWidth="1"/>
    <col min="15376" max="15616" width="9.140625" style="52"/>
    <col min="15617" max="15617" width="55.85546875" style="52" customWidth="1"/>
    <col min="15618" max="15627" width="12.7109375" style="52" customWidth="1"/>
    <col min="15628" max="15628" width="13.5703125" style="52" customWidth="1"/>
    <col min="15629" max="15629" width="14.28515625" style="52" customWidth="1"/>
    <col min="15630" max="15630" width="13.28515625" style="52" customWidth="1"/>
    <col min="15631" max="15631" width="15.28515625" style="52" customWidth="1"/>
    <col min="15632" max="15872" width="9.140625" style="52"/>
    <col min="15873" max="15873" width="55.85546875" style="52" customWidth="1"/>
    <col min="15874" max="15883" width="12.7109375" style="52" customWidth="1"/>
    <col min="15884" max="15884" width="13.5703125" style="52" customWidth="1"/>
    <col min="15885" max="15885" width="14.28515625" style="52" customWidth="1"/>
    <col min="15886" max="15886" width="13.28515625" style="52" customWidth="1"/>
    <col min="15887" max="15887" width="15.28515625" style="52" customWidth="1"/>
    <col min="15888" max="16128" width="9.140625" style="52"/>
    <col min="16129" max="16129" width="55.85546875" style="52" customWidth="1"/>
    <col min="16130" max="16139" width="12.7109375" style="52" customWidth="1"/>
    <col min="16140" max="16140" width="13.5703125" style="52" customWidth="1"/>
    <col min="16141" max="16141" width="14.28515625" style="52" customWidth="1"/>
    <col min="16142" max="16142" width="13.28515625" style="52" customWidth="1"/>
    <col min="16143" max="16143" width="15.28515625" style="52" customWidth="1"/>
    <col min="16144" max="16384" width="9.140625" style="52"/>
  </cols>
  <sheetData>
    <row r="1" spans="1:15" ht="15" customHeight="1">
      <c r="A1" s="389" t="s">
        <v>282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5" ht="13.5" thickBot="1">
      <c r="A2" s="390" t="s">
        <v>283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</row>
    <row r="3" spans="1:15" s="58" customFormat="1" ht="13.5" thickBot="1">
      <c r="A3" s="53"/>
      <c r="B3" s="54">
        <v>2004</v>
      </c>
      <c r="C3" s="54">
        <v>2005</v>
      </c>
      <c r="D3" s="55">
        <v>2006</v>
      </c>
      <c r="E3" s="54">
        <v>2007</v>
      </c>
      <c r="F3" s="54">
        <v>2008</v>
      </c>
      <c r="G3" s="54">
        <v>2009</v>
      </c>
      <c r="H3" s="56">
        <v>2010</v>
      </c>
      <c r="I3" s="56">
        <v>2011</v>
      </c>
      <c r="J3" s="56">
        <v>2012</v>
      </c>
      <c r="K3" s="56">
        <v>2013</v>
      </c>
      <c r="L3" s="56">
        <v>2014</v>
      </c>
      <c r="M3" s="57">
        <v>2015</v>
      </c>
      <c r="N3" s="57">
        <v>2016</v>
      </c>
    </row>
    <row r="4" spans="1:15" s="58" customFormat="1">
      <c r="A4" s="59" t="s">
        <v>284</v>
      </c>
      <c r="B4" s="60">
        <v>1218922.8</v>
      </c>
      <c r="C4" s="60">
        <v>1408697.8</v>
      </c>
      <c r="D4" s="60">
        <v>1736760</v>
      </c>
      <c r="E4" s="60">
        <v>2092794.4</v>
      </c>
      <c r="F4" s="61">
        <v>2442827.2000000002</v>
      </c>
      <c r="G4" s="60">
        <v>2551402.9</v>
      </c>
      <c r="H4" s="60">
        <f>H5+H25</f>
        <v>3197147.8000000003</v>
      </c>
      <c r="I4" s="60">
        <v>3865840.6</v>
      </c>
      <c r="J4" s="62">
        <v>4567661.2</v>
      </c>
      <c r="K4" s="62">
        <v>5474274</v>
      </c>
      <c r="L4" s="62">
        <f>L25+L5</f>
        <v>6332253</v>
      </c>
      <c r="M4" s="63">
        <v>6555820.9000000004</v>
      </c>
      <c r="N4" s="63">
        <v>7974442.1179999998</v>
      </c>
    </row>
    <row r="5" spans="1:15" s="66" customFormat="1">
      <c r="A5" s="64" t="s">
        <v>285</v>
      </c>
      <c r="B5" s="61">
        <v>418588.6</v>
      </c>
      <c r="C5" s="61">
        <v>489722.6</v>
      </c>
      <c r="D5" s="61">
        <v>592440.9</v>
      </c>
      <c r="E5" s="61">
        <v>689259.5</v>
      </c>
      <c r="F5" s="61">
        <v>819658.8</v>
      </c>
      <c r="G5" s="61">
        <v>929793.4</v>
      </c>
      <c r="H5" s="61">
        <v>1050172.6000000001</v>
      </c>
      <c r="I5" s="61">
        <v>1225896.3999999999</v>
      </c>
      <c r="J5" s="62">
        <v>1417667.2</v>
      </c>
      <c r="K5" s="62">
        <v>1609856.8</v>
      </c>
      <c r="L5" s="62">
        <v>1820822.8</v>
      </c>
      <c r="M5" s="65">
        <v>1886933.5</v>
      </c>
      <c r="N5" s="65">
        <v>2204286.4</v>
      </c>
    </row>
    <row r="6" spans="1:15" ht="25.5">
      <c r="A6" s="67" t="s">
        <v>286</v>
      </c>
      <c r="B6" s="68">
        <v>73843.399999999994</v>
      </c>
      <c r="C6" s="68">
        <v>85201.9</v>
      </c>
      <c r="D6" s="68">
        <v>113070.7</v>
      </c>
      <c r="E6" s="68">
        <v>130909</v>
      </c>
      <c r="F6" s="68">
        <v>135094.29999999999</v>
      </c>
      <c r="G6" s="68">
        <v>156240.79999999999</v>
      </c>
      <c r="H6" s="68">
        <v>181004</v>
      </c>
      <c r="I6" s="68">
        <v>221189.2</v>
      </c>
      <c r="J6" s="68">
        <v>255165.3</v>
      </c>
      <c r="K6" s="68">
        <v>275628.3</v>
      </c>
      <c r="L6" s="68">
        <v>299374.2</v>
      </c>
      <c r="M6" s="69">
        <v>326659.59999999998</v>
      </c>
      <c r="N6" s="69">
        <v>381077.5</v>
      </c>
      <c r="O6" s="70"/>
    </row>
    <row r="7" spans="1:15">
      <c r="A7" s="67" t="s">
        <v>287</v>
      </c>
      <c r="B7" s="71"/>
      <c r="C7" s="68"/>
      <c r="D7" s="68"/>
      <c r="E7" s="68"/>
      <c r="F7" s="68"/>
      <c r="G7" s="68"/>
      <c r="H7" s="68"/>
      <c r="I7" s="68"/>
      <c r="J7" s="68"/>
      <c r="K7" s="68"/>
      <c r="L7" s="68"/>
      <c r="M7" s="72"/>
      <c r="N7" s="73"/>
    </row>
    <row r="8" spans="1:15" ht="12.75" customHeight="1">
      <c r="A8" s="67" t="s">
        <v>288</v>
      </c>
      <c r="B8" s="68">
        <v>62033</v>
      </c>
      <c r="C8" s="68">
        <v>72077.8</v>
      </c>
      <c r="D8" s="68">
        <v>99099</v>
      </c>
      <c r="E8" s="68">
        <v>108434.7</v>
      </c>
      <c r="F8" s="68">
        <v>114302.1</v>
      </c>
      <c r="G8" s="68">
        <v>131631.4</v>
      </c>
      <c r="H8" s="68">
        <v>149091.29999999999</v>
      </c>
      <c r="I8" s="68">
        <v>179107.9</v>
      </c>
      <c r="J8" s="68">
        <v>205019.6</v>
      </c>
      <c r="K8" s="68">
        <v>220177.9</v>
      </c>
      <c r="L8" s="68">
        <v>237151.8</v>
      </c>
      <c r="M8" s="74">
        <v>257183.3</v>
      </c>
      <c r="N8" s="74">
        <v>299172.92499999999</v>
      </c>
    </row>
    <row r="9" spans="1:15">
      <c r="A9" s="67" t="s">
        <v>289</v>
      </c>
      <c r="B9" s="68">
        <v>11810.4</v>
      </c>
      <c r="C9" s="68">
        <v>13124.1</v>
      </c>
      <c r="D9" s="68">
        <v>13971.7</v>
      </c>
      <c r="E9" s="68">
        <v>22474.3</v>
      </c>
      <c r="F9" s="68">
        <v>20792.2</v>
      </c>
      <c r="G9" s="68">
        <v>24609.4</v>
      </c>
      <c r="H9" s="68">
        <v>31912.7</v>
      </c>
      <c r="I9" s="68">
        <v>42081.3</v>
      </c>
      <c r="J9" s="68">
        <v>50145.7</v>
      </c>
      <c r="K9" s="68">
        <v>55450.400000000001</v>
      </c>
      <c r="L9" s="68">
        <v>62222.400000000001</v>
      </c>
      <c r="M9" s="72">
        <v>69476.3</v>
      </c>
      <c r="N9" s="72">
        <v>81904.547999999995</v>
      </c>
      <c r="O9" s="70"/>
    </row>
    <row r="10" spans="1:15">
      <c r="A10" s="75" t="s">
        <v>290</v>
      </c>
      <c r="B10" s="68">
        <v>8507.6</v>
      </c>
      <c r="C10" s="68">
        <v>9752.7999999999993</v>
      </c>
      <c r="D10" s="68">
        <v>12019</v>
      </c>
      <c r="E10" s="68">
        <v>14700.6</v>
      </c>
      <c r="F10" s="68">
        <v>17465.099999999999</v>
      </c>
      <c r="G10" s="68">
        <v>23122.2</v>
      </c>
      <c r="H10" s="68">
        <v>27736.5</v>
      </c>
      <c r="I10" s="76">
        <v>31804.1</v>
      </c>
      <c r="J10" s="77">
        <v>36068.1</v>
      </c>
      <c r="K10" s="77">
        <v>47649.9</v>
      </c>
      <c r="L10" s="68">
        <v>46034</v>
      </c>
      <c r="M10" s="69">
        <v>48672.3</v>
      </c>
      <c r="N10" s="69">
        <v>51895.936999999998</v>
      </c>
    </row>
    <row r="11" spans="1:15">
      <c r="A11" s="75" t="s">
        <v>291</v>
      </c>
      <c r="B11" s="68">
        <v>36138</v>
      </c>
      <c r="C11" s="68">
        <v>45008.6</v>
      </c>
      <c r="D11" s="68">
        <v>50125.2</v>
      </c>
      <c r="E11" s="68">
        <v>64371.1</v>
      </c>
      <c r="F11" s="68">
        <v>83418.899999999994</v>
      </c>
      <c r="G11" s="68">
        <v>103117.6</v>
      </c>
      <c r="H11" s="68">
        <v>116044.2</v>
      </c>
      <c r="I11" s="76">
        <v>135223.4</v>
      </c>
      <c r="J11" s="76">
        <v>158368.4</v>
      </c>
      <c r="K11" s="77">
        <v>184847.4</v>
      </c>
      <c r="L11" s="68">
        <v>182402.5</v>
      </c>
      <c r="M11" s="72">
        <v>214513</v>
      </c>
      <c r="N11" s="72">
        <v>253241.07399999999</v>
      </c>
    </row>
    <row r="12" spans="1:15" s="83" customFormat="1">
      <c r="A12" s="78" t="s">
        <v>292</v>
      </c>
      <c r="B12" s="79">
        <v>42641.8</v>
      </c>
      <c r="C12" s="79">
        <v>53350.8</v>
      </c>
      <c r="D12" s="79">
        <v>67235.5</v>
      </c>
      <c r="E12" s="68">
        <v>69633.7</v>
      </c>
      <c r="F12" s="79">
        <v>68627.199999999997</v>
      </c>
      <c r="G12" s="79">
        <v>70026.7</v>
      </c>
      <c r="H12" s="79">
        <v>93724.2</v>
      </c>
      <c r="I12" s="80">
        <v>106908.02</v>
      </c>
      <c r="J12" s="81">
        <v>131215.4</v>
      </c>
      <c r="K12" s="81">
        <v>162536.20000000001</v>
      </c>
      <c r="L12" s="68">
        <v>222105.8</v>
      </c>
      <c r="M12" s="82">
        <v>186594.6</v>
      </c>
      <c r="N12" s="82">
        <v>207144.405</v>
      </c>
    </row>
    <row r="13" spans="1:15" s="83" customFormat="1">
      <c r="A13" s="67" t="s">
        <v>293</v>
      </c>
      <c r="B13" s="79">
        <v>11998.1</v>
      </c>
      <c r="C13" s="79">
        <v>14733.3</v>
      </c>
      <c r="D13" s="79">
        <v>17380.8</v>
      </c>
      <c r="E13" s="68">
        <v>18229.2</v>
      </c>
      <c r="F13" s="79">
        <v>22380.400000000001</v>
      </c>
      <c r="G13" s="79">
        <v>21444.2</v>
      </c>
      <c r="H13" s="79">
        <v>24981.9</v>
      </c>
      <c r="I13" s="80">
        <v>27089.8</v>
      </c>
      <c r="J13" s="81">
        <v>36139.1</v>
      </c>
      <c r="K13" s="81">
        <v>35198.400000000001</v>
      </c>
      <c r="L13" s="68">
        <v>54687.1</v>
      </c>
      <c r="M13" s="82">
        <v>45862.2</v>
      </c>
      <c r="N13" s="82">
        <v>33745.1</v>
      </c>
    </row>
    <row r="14" spans="1:15">
      <c r="A14" s="75" t="s">
        <v>294</v>
      </c>
      <c r="B14" s="68">
        <v>19312.5</v>
      </c>
      <c r="C14" s="68">
        <v>21171.200000000001</v>
      </c>
      <c r="D14" s="68">
        <v>25210</v>
      </c>
      <c r="E14" s="68">
        <v>25422.3</v>
      </c>
      <c r="F14" s="68">
        <v>34687.599999999999</v>
      </c>
      <c r="G14" s="68">
        <v>37814.6</v>
      </c>
      <c r="H14" s="68">
        <v>38026.9</v>
      </c>
      <c r="I14" s="76">
        <v>42498.8</v>
      </c>
      <c r="J14" s="77">
        <v>43463.3</v>
      </c>
      <c r="K14" s="77">
        <v>53662.400000000001</v>
      </c>
      <c r="L14" s="68">
        <v>55437.1</v>
      </c>
      <c r="M14" s="72">
        <v>59485.599999999999</v>
      </c>
      <c r="N14" s="72">
        <v>63057.366999999998</v>
      </c>
      <c r="O14" s="84"/>
    </row>
    <row r="15" spans="1:15">
      <c r="A15" s="75" t="s">
        <v>295</v>
      </c>
      <c r="B15" s="68">
        <v>20383.599999999999</v>
      </c>
      <c r="C15" s="68">
        <v>25533.3</v>
      </c>
      <c r="D15" s="68">
        <v>27980.7</v>
      </c>
      <c r="E15" s="68">
        <v>32222.7</v>
      </c>
      <c r="F15" s="68">
        <v>37868.800000000003</v>
      </c>
      <c r="G15" s="68">
        <v>46066.8</v>
      </c>
      <c r="H15" s="68">
        <v>58864.4</v>
      </c>
      <c r="I15" s="76">
        <v>68790.8</v>
      </c>
      <c r="J15" s="77">
        <v>85526.1</v>
      </c>
      <c r="K15" s="77">
        <v>98994.6</v>
      </c>
      <c r="L15" s="68">
        <v>109724.3</v>
      </c>
      <c r="M15" s="82">
        <v>101272</v>
      </c>
      <c r="N15" s="82">
        <v>111563.378</v>
      </c>
    </row>
    <row r="16" spans="1:15" s="83" customFormat="1">
      <c r="A16" s="78" t="s">
        <v>296</v>
      </c>
      <c r="B16" s="79">
        <v>26920.9</v>
      </c>
      <c r="C16" s="79">
        <v>33319.599999999999</v>
      </c>
      <c r="D16" s="79">
        <v>47064.7</v>
      </c>
      <c r="E16" s="79">
        <v>55868.1</v>
      </c>
      <c r="F16" s="79">
        <v>49907.5</v>
      </c>
      <c r="G16" s="79">
        <v>74424.800000000003</v>
      </c>
      <c r="H16" s="79">
        <v>83637.3</v>
      </c>
      <c r="I16" s="80">
        <v>81792.600000000006</v>
      </c>
      <c r="J16" s="81">
        <v>87909.8</v>
      </c>
      <c r="K16" s="81">
        <v>106559</v>
      </c>
      <c r="L16" s="68">
        <v>117128.1</v>
      </c>
      <c r="M16" s="72">
        <v>117375.6</v>
      </c>
      <c r="N16" s="72">
        <v>141895.201</v>
      </c>
    </row>
    <row r="17" spans="1:14">
      <c r="A17" s="75" t="s">
        <v>297</v>
      </c>
      <c r="B17" s="68">
        <v>64574</v>
      </c>
      <c r="C17" s="68">
        <v>76820.5</v>
      </c>
      <c r="D17" s="68">
        <v>94920.1</v>
      </c>
      <c r="E17" s="68">
        <v>118475.9</v>
      </c>
      <c r="F17" s="68">
        <v>161425</v>
      </c>
      <c r="G17" s="68">
        <v>162851.4</v>
      </c>
      <c r="H17" s="68">
        <v>165627.5</v>
      </c>
      <c r="I17" s="76">
        <v>189137.2</v>
      </c>
      <c r="J17" s="77">
        <v>221943.4</v>
      </c>
      <c r="K17" s="77">
        <v>249994.6</v>
      </c>
      <c r="L17" s="68">
        <v>252366.1</v>
      </c>
      <c r="M17" s="82">
        <v>312574.90000000002</v>
      </c>
      <c r="N17" s="82">
        <v>387176.32900000003</v>
      </c>
    </row>
    <row r="18" spans="1:14">
      <c r="A18" s="75" t="s">
        <v>298</v>
      </c>
      <c r="B18" s="68">
        <v>18360.400000000001</v>
      </c>
      <c r="C18" s="68">
        <v>22062.2</v>
      </c>
      <c r="D18" s="68">
        <v>28539.8</v>
      </c>
      <c r="E18" s="68">
        <v>37737.300000000003</v>
      </c>
      <c r="F18" s="68">
        <v>50131.199999999997</v>
      </c>
      <c r="G18" s="68">
        <v>47958.5</v>
      </c>
      <c r="H18" s="68">
        <v>51829.599999999999</v>
      </c>
      <c r="I18" s="76">
        <v>62738.400000000001</v>
      </c>
      <c r="J18" s="77">
        <v>65120.9</v>
      </c>
      <c r="K18" s="77">
        <v>82711.42</v>
      </c>
      <c r="L18" s="68">
        <v>61675.6</v>
      </c>
      <c r="M18" s="72">
        <v>87913</v>
      </c>
      <c r="N18" s="72">
        <v>105977.183</v>
      </c>
    </row>
    <row r="19" spans="1:14" hidden="1">
      <c r="A19" s="75" t="s">
        <v>299</v>
      </c>
      <c r="B19" s="68">
        <v>3407.2</v>
      </c>
      <c r="C19" s="68">
        <v>4810.6000000000004</v>
      </c>
      <c r="D19" s="68">
        <v>8567.2000000000007</v>
      </c>
      <c r="E19" s="68">
        <v>12942.6</v>
      </c>
      <c r="F19" s="68">
        <v>13845.4</v>
      </c>
      <c r="G19" s="68">
        <v>12237.6</v>
      </c>
      <c r="H19" s="68">
        <v>12699.8</v>
      </c>
      <c r="I19" s="76">
        <v>14213.3</v>
      </c>
      <c r="J19" s="77">
        <v>15814.4</v>
      </c>
      <c r="K19" s="77">
        <v>18305.2</v>
      </c>
      <c r="L19" s="68"/>
      <c r="M19" s="72"/>
      <c r="N19" s="73"/>
    </row>
    <row r="20" spans="1:14">
      <c r="A20" s="75" t="s">
        <v>300</v>
      </c>
      <c r="B20" s="68">
        <v>13401.2</v>
      </c>
      <c r="C20" s="68">
        <v>16314.3</v>
      </c>
      <c r="D20" s="68">
        <v>19924.5</v>
      </c>
      <c r="E20" s="68">
        <v>24658.400000000001</v>
      </c>
      <c r="F20" s="68">
        <v>38011.4</v>
      </c>
      <c r="G20" s="68">
        <v>37806.9</v>
      </c>
      <c r="H20" s="68">
        <v>29502.1</v>
      </c>
      <c r="I20" s="76">
        <v>30508.2</v>
      </c>
      <c r="J20" s="77">
        <v>36056.5</v>
      </c>
      <c r="K20" s="77">
        <v>38755.599999999999</v>
      </c>
      <c r="L20" s="68">
        <v>21962.9</v>
      </c>
      <c r="M20" s="72">
        <v>34531</v>
      </c>
      <c r="N20" s="72">
        <v>45777.360999999997</v>
      </c>
    </row>
    <row r="21" spans="1:14">
      <c r="A21" s="67" t="s">
        <v>301</v>
      </c>
      <c r="B21" s="68">
        <v>3652.4</v>
      </c>
      <c r="C21" s="68">
        <v>4045.4</v>
      </c>
      <c r="D21" s="68">
        <v>3533.4</v>
      </c>
      <c r="E21" s="68">
        <v>5588</v>
      </c>
      <c r="F21" s="68">
        <v>10198</v>
      </c>
      <c r="G21" s="68">
        <v>11045.1</v>
      </c>
      <c r="H21" s="68">
        <v>6508.5</v>
      </c>
      <c r="I21" s="76">
        <v>4712.8</v>
      </c>
      <c r="J21" s="77">
        <v>5456.3</v>
      </c>
      <c r="K21" s="77">
        <v>4562.5</v>
      </c>
      <c r="L21" s="68">
        <v>5784.6</v>
      </c>
      <c r="M21" s="72">
        <v>11489.7</v>
      </c>
      <c r="N21" s="72">
        <v>12512.775</v>
      </c>
    </row>
    <row r="22" spans="1:14">
      <c r="A22" s="75" t="s">
        <v>302</v>
      </c>
      <c r="B22" s="68">
        <v>17483.099999999999</v>
      </c>
      <c r="C22" s="68">
        <v>19368</v>
      </c>
      <c r="D22" s="68">
        <v>21816.799999999999</v>
      </c>
      <c r="E22" s="68">
        <v>27485.8</v>
      </c>
      <c r="F22" s="68">
        <v>31736</v>
      </c>
      <c r="G22" s="68">
        <v>33630.9</v>
      </c>
      <c r="H22" s="68">
        <v>35077.9</v>
      </c>
      <c r="I22" s="76">
        <v>33723.599999999999</v>
      </c>
      <c r="J22" s="77">
        <v>42450</v>
      </c>
      <c r="K22" s="77">
        <v>41180</v>
      </c>
      <c r="L22" s="68">
        <v>40879.4</v>
      </c>
      <c r="M22" s="72">
        <v>49735.7</v>
      </c>
      <c r="N22" s="72">
        <v>66128.217999999993</v>
      </c>
    </row>
    <row r="23" spans="1:14">
      <c r="A23" s="75" t="s">
        <v>303</v>
      </c>
      <c r="B23" s="68">
        <v>15329.4</v>
      </c>
      <c r="C23" s="68">
        <v>19075.900000000001</v>
      </c>
      <c r="D23" s="68">
        <v>24638.9</v>
      </c>
      <c r="E23" s="68">
        <v>28594.400000000001</v>
      </c>
      <c r="F23" s="68">
        <v>41546.400000000001</v>
      </c>
      <c r="G23" s="68">
        <v>43455.199999999997</v>
      </c>
      <c r="H23" s="68">
        <v>49217.8</v>
      </c>
      <c r="I23" s="76">
        <v>62167.199999999997</v>
      </c>
      <c r="J23" s="77">
        <v>78316</v>
      </c>
      <c r="K23" s="77">
        <v>87347.6</v>
      </c>
      <c r="L23" s="68">
        <v>96920.8</v>
      </c>
      <c r="M23" s="72">
        <v>100405.8</v>
      </c>
      <c r="N23" s="72">
        <v>124560.819</v>
      </c>
    </row>
    <row r="24" spans="1:14">
      <c r="A24" s="75" t="s">
        <v>304</v>
      </c>
      <c r="B24" s="68">
        <v>21636.1</v>
      </c>
      <c r="C24" s="68">
        <v>25357.599999999999</v>
      </c>
      <c r="D24" s="68">
        <v>30056.5</v>
      </c>
      <c r="E24" s="68">
        <v>35023.9</v>
      </c>
      <c r="F24" s="68">
        <v>47720.7</v>
      </c>
      <c r="G24" s="68">
        <v>49130.3</v>
      </c>
      <c r="H24" s="68">
        <v>49561.2</v>
      </c>
      <c r="I24" s="76">
        <v>54795.5</v>
      </c>
      <c r="J24" s="77">
        <v>48905.5</v>
      </c>
      <c r="K24" s="77">
        <v>59655.77</v>
      </c>
      <c r="L24" s="68">
        <v>58798.6</v>
      </c>
      <c r="M24" s="72">
        <v>71205.2</v>
      </c>
      <c r="N24" s="72">
        <v>66446.091</v>
      </c>
    </row>
    <row r="25" spans="1:14" s="66" customFormat="1">
      <c r="A25" s="59" t="s">
        <v>305</v>
      </c>
      <c r="B25" s="60">
        <v>800334.2</v>
      </c>
      <c r="C25" s="60">
        <v>918975.2</v>
      </c>
      <c r="D25" s="60">
        <v>1144319.1000000001</v>
      </c>
      <c r="E25" s="60">
        <v>1403534.9</v>
      </c>
      <c r="F25" s="61">
        <v>1623168.4</v>
      </c>
      <c r="G25" s="61">
        <v>1621609.5</v>
      </c>
      <c r="H25" s="61">
        <v>2146975.2000000002</v>
      </c>
      <c r="I25" s="61">
        <v>2639944.2000000002</v>
      </c>
      <c r="J25" s="62">
        <v>3149994</v>
      </c>
      <c r="K25" s="62">
        <v>3864417.2</v>
      </c>
      <c r="L25" s="62">
        <v>4511430.2</v>
      </c>
      <c r="M25" s="85">
        <v>4668887.4000000004</v>
      </c>
      <c r="N25" s="85">
        <v>5770155.7659999998</v>
      </c>
    </row>
    <row r="26" spans="1:14" s="92" customFormat="1">
      <c r="A26" s="86" t="s">
        <v>306</v>
      </c>
      <c r="B26" s="87">
        <v>23580.5</v>
      </c>
      <c r="C26" s="87">
        <v>20775.099999999999</v>
      </c>
      <c r="D26" s="87">
        <v>28629.4</v>
      </c>
      <c r="E26" s="87">
        <v>32778.800000000003</v>
      </c>
      <c r="F26" s="87">
        <v>45269.9</v>
      </c>
      <c r="G26" s="87">
        <v>67202.8</v>
      </c>
      <c r="H26" s="87">
        <v>87690.2</v>
      </c>
      <c r="I26" s="88">
        <v>90440.1</v>
      </c>
      <c r="J26" s="89">
        <v>118698.7</v>
      </c>
      <c r="K26" s="89">
        <v>115335.2</v>
      </c>
      <c r="L26" s="89">
        <v>128482.7</v>
      </c>
      <c r="M26" s="90">
        <v>189350.1</v>
      </c>
      <c r="N26" s="91">
        <v>299218.36800000002</v>
      </c>
    </row>
    <row r="27" spans="1:14" s="92" customFormat="1">
      <c r="A27" s="86" t="s">
        <v>307</v>
      </c>
      <c r="B27" s="87">
        <v>2546.5</v>
      </c>
      <c r="C27" s="87">
        <v>2989.8</v>
      </c>
      <c r="D27" s="87">
        <v>3545.8</v>
      </c>
      <c r="E27" s="87">
        <v>4920.6000000000004</v>
      </c>
      <c r="F27" s="87">
        <v>7211</v>
      </c>
      <c r="G27" s="87">
        <v>17590.5</v>
      </c>
      <c r="H27" s="87">
        <v>21004.2</v>
      </c>
      <c r="I27" s="88">
        <v>22920.799999999999</v>
      </c>
      <c r="J27" s="89">
        <v>32128.1</v>
      </c>
      <c r="K27" s="89">
        <v>29918</v>
      </c>
      <c r="L27" s="89">
        <v>45528</v>
      </c>
      <c r="M27" s="90">
        <v>70859.399999999994</v>
      </c>
      <c r="N27" s="91">
        <v>105075.63</v>
      </c>
    </row>
    <row r="28" spans="1:14">
      <c r="A28" s="75" t="s">
        <v>308</v>
      </c>
      <c r="B28" s="68">
        <v>24633.1</v>
      </c>
      <c r="C28" s="68">
        <v>28189.599999999999</v>
      </c>
      <c r="D28" s="68">
        <v>31853.8</v>
      </c>
      <c r="E28" s="68">
        <v>42566.6</v>
      </c>
      <c r="F28" s="68">
        <v>50883.4</v>
      </c>
      <c r="G28" s="68">
        <v>46338.5</v>
      </c>
      <c r="H28" s="68">
        <v>69279.7</v>
      </c>
      <c r="I28" s="76">
        <v>78765.7</v>
      </c>
      <c r="J28" s="77">
        <v>91237.4</v>
      </c>
      <c r="K28" s="77">
        <v>124124.2</v>
      </c>
      <c r="L28" s="77">
        <v>130045.9</v>
      </c>
      <c r="M28" s="72">
        <v>150344.70000000001</v>
      </c>
      <c r="N28" s="72">
        <v>160955.084</v>
      </c>
    </row>
    <row r="29" spans="1:14">
      <c r="A29" s="75" t="s">
        <v>309</v>
      </c>
      <c r="B29" s="68">
        <v>24584.1</v>
      </c>
      <c r="C29" s="68">
        <v>28357.8</v>
      </c>
      <c r="D29" s="68">
        <v>31127.3</v>
      </c>
      <c r="E29" s="68">
        <v>33011.9</v>
      </c>
      <c r="F29" s="68">
        <v>42144.3</v>
      </c>
      <c r="G29" s="68">
        <v>63572.800000000003</v>
      </c>
      <c r="H29" s="68">
        <v>53686.6</v>
      </c>
      <c r="I29" s="76">
        <v>53457.5</v>
      </c>
      <c r="J29" s="77">
        <v>53942.3</v>
      </c>
      <c r="K29" s="77">
        <v>68109.5</v>
      </c>
      <c r="L29" s="77">
        <v>77424.899999999994</v>
      </c>
      <c r="M29" s="72">
        <v>57640.6</v>
      </c>
      <c r="N29" s="72">
        <v>53354.546000000002</v>
      </c>
    </row>
    <row r="30" spans="1:14">
      <c r="A30" s="75" t="s">
        <v>310</v>
      </c>
      <c r="B30" s="68">
        <v>104547.6</v>
      </c>
      <c r="C30" s="68">
        <v>104285.6</v>
      </c>
      <c r="D30" s="68">
        <v>111767.6</v>
      </c>
      <c r="E30" s="68">
        <v>116865.2</v>
      </c>
      <c r="F30" s="68">
        <v>137299</v>
      </c>
      <c r="G30" s="68">
        <v>123924.8</v>
      </c>
      <c r="H30" s="68">
        <v>200684.6</v>
      </c>
      <c r="I30" s="76">
        <v>243391.4</v>
      </c>
      <c r="J30" s="77">
        <v>295159.7</v>
      </c>
      <c r="K30" s="77">
        <v>422172.4</v>
      </c>
      <c r="L30" s="77">
        <v>557444.4</v>
      </c>
      <c r="M30" s="72">
        <v>510937.59999999998</v>
      </c>
      <c r="N30" s="72">
        <v>573798.47499999998</v>
      </c>
    </row>
    <row r="31" spans="1:14">
      <c r="A31" s="75" t="s">
        <v>311</v>
      </c>
      <c r="B31" s="68">
        <v>44797.599999999999</v>
      </c>
      <c r="C31" s="68">
        <v>49214.2</v>
      </c>
      <c r="D31" s="68">
        <v>49981.3</v>
      </c>
      <c r="E31" s="68">
        <v>56708.5</v>
      </c>
      <c r="F31" s="68">
        <v>62212</v>
      </c>
      <c r="G31" s="68">
        <v>66774.5</v>
      </c>
      <c r="H31" s="68">
        <v>94006.2</v>
      </c>
      <c r="I31" s="76">
        <v>109200.8</v>
      </c>
      <c r="J31" s="77">
        <v>133875.5</v>
      </c>
      <c r="K31" s="77">
        <v>166018.4</v>
      </c>
      <c r="L31" s="77">
        <v>163564.1</v>
      </c>
      <c r="M31" s="72">
        <v>165642.20000000001</v>
      </c>
      <c r="N31" s="72">
        <v>174305.90299999999</v>
      </c>
    </row>
    <row r="32" spans="1:14">
      <c r="A32" s="75" t="s">
        <v>312</v>
      </c>
      <c r="B32" s="68">
        <v>4001</v>
      </c>
      <c r="C32" s="68">
        <v>4161</v>
      </c>
      <c r="D32" s="68">
        <v>3411</v>
      </c>
      <c r="E32" s="68">
        <v>5052.6000000000004</v>
      </c>
      <c r="F32" s="68">
        <v>6273.9</v>
      </c>
      <c r="G32" s="68">
        <v>5549.7</v>
      </c>
      <c r="H32" s="68">
        <v>8363.2000000000007</v>
      </c>
      <c r="I32" s="76">
        <v>9153.6</v>
      </c>
      <c r="J32" s="77">
        <v>9710.2000000000007</v>
      </c>
      <c r="K32" s="77">
        <v>15213.1</v>
      </c>
      <c r="L32" s="77">
        <v>24679.200000000001</v>
      </c>
      <c r="M32" s="72">
        <v>23954.799999999999</v>
      </c>
      <c r="N32" s="72">
        <v>26653.300999999999</v>
      </c>
    </row>
    <row r="33" spans="1:15">
      <c r="A33" s="75" t="s">
        <v>313</v>
      </c>
      <c r="B33" s="68">
        <v>18410.599999999999</v>
      </c>
      <c r="C33" s="68">
        <v>19310</v>
      </c>
      <c r="D33" s="68">
        <v>23722.2</v>
      </c>
      <c r="E33" s="68">
        <v>30842.7</v>
      </c>
      <c r="F33" s="68">
        <v>45737.5</v>
      </c>
      <c r="G33" s="68">
        <v>46893.5</v>
      </c>
      <c r="H33" s="68">
        <v>57391</v>
      </c>
      <c r="I33" s="76">
        <v>83571.399999999994</v>
      </c>
      <c r="J33" s="77">
        <v>99495.8</v>
      </c>
      <c r="K33" s="77">
        <v>117572.8</v>
      </c>
      <c r="L33" s="77">
        <v>123962.8</v>
      </c>
      <c r="M33" s="72">
        <v>155631.5</v>
      </c>
      <c r="N33" s="72">
        <v>264749.08399999997</v>
      </c>
    </row>
    <row r="34" spans="1:15" ht="76.5">
      <c r="A34" s="75" t="s">
        <v>314</v>
      </c>
      <c r="B34" s="68">
        <v>10277.4</v>
      </c>
      <c r="C34" s="68">
        <v>10843.1</v>
      </c>
      <c r="D34" s="68">
        <v>11554.7</v>
      </c>
      <c r="E34" s="68">
        <v>14812</v>
      </c>
      <c r="F34" s="68">
        <v>17799.8</v>
      </c>
      <c r="G34" s="68">
        <v>14476</v>
      </c>
      <c r="H34" s="68">
        <v>26421.7</v>
      </c>
      <c r="I34" s="76">
        <v>32555.8</v>
      </c>
      <c r="J34" s="77">
        <v>36125.199999999997</v>
      </c>
      <c r="K34" s="77">
        <v>40945.599999999999</v>
      </c>
      <c r="L34" s="77">
        <v>39256.800000000003</v>
      </c>
      <c r="M34" s="72">
        <v>61639.1</v>
      </c>
      <c r="N34" s="73">
        <v>89028.96</v>
      </c>
    </row>
    <row r="35" spans="1:15">
      <c r="A35" s="75" t="s">
        <v>315</v>
      </c>
      <c r="B35" s="68">
        <v>11070.3</v>
      </c>
      <c r="C35" s="68">
        <v>11072.8</v>
      </c>
      <c r="D35" s="68">
        <v>7937.1</v>
      </c>
      <c r="E35" s="68">
        <v>16011.9</v>
      </c>
      <c r="F35" s="68">
        <v>16882.7</v>
      </c>
      <c r="G35" s="68">
        <v>18397.7</v>
      </c>
      <c r="H35" s="68">
        <v>21999</v>
      </c>
      <c r="I35" s="76">
        <v>20834.400000000001</v>
      </c>
      <c r="J35" s="77">
        <v>27062.9</v>
      </c>
      <c r="K35" s="77">
        <v>30459.4</v>
      </c>
      <c r="L35" s="77">
        <v>42477.8</v>
      </c>
      <c r="M35" s="72">
        <v>53772</v>
      </c>
      <c r="N35" s="72">
        <v>62209.415999999997</v>
      </c>
    </row>
    <row r="36" spans="1:15" ht="25.5">
      <c r="A36" s="75" t="s">
        <v>316</v>
      </c>
      <c r="B36" s="68">
        <v>6667.7</v>
      </c>
      <c r="C36" s="68">
        <v>6598.4</v>
      </c>
      <c r="D36" s="68">
        <v>7097.2</v>
      </c>
      <c r="E36" s="68">
        <v>7116</v>
      </c>
      <c r="F36" s="68">
        <v>7783.3</v>
      </c>
      <c r="G36" s="68">
        <v>19220.5</v>
      </c>
      <c r="H36" s="68">
        <v>23242.6</v>
      </c>
      <c r="I36" s="68">
        <v>22598</v>
      </c>
      <c r="J36" s="68">
        <v>18706.900000000001</v>
      </c>
      <c r="K36" s="68">
        <v>22887.5</v>
      </c>
      <c r="L36" s="77">
        <v>17835.3</v>
      </c>
      <c r="M36" s="72">
        <v>9192.2000000000007</v>
      </c>
      <c r="N36" s="72">
        <v>36394.752999999997</v>
      </c>
    </row>
    <row r="37" spans="1:15">
      <c r="A37" s="75" t="s">
        <v>317</v>
      </c>
      <c r="B37" s="68">
        <v>40978.699999999997</v>
      </c>
      <c r="C37" s="68">
        <v>57629.7</v>
      </c>
      <c r="D37" s="68">
        <v>78276.2</v>
      </c>
      <c r="E37" s="68">
        <v>87022.6</v>
      </c>
      <c r="F37" s="68">
        <v>89112.6</v>
      </c>
      <c r="G37" s="68">
        <v>70192.7</v>
      </c>
      <c r="H37" s="68">
        <v>98002.7</v>
      </c>
      <c r="I37" s="68">
        <v>131940.70000000001</v>
      </c>
      <c r="J37" s="68">
        <v>152811.29999999999</v>
      </c>
      <c r="K37" s="68">
        <v>187001.60000000001</v>
      </c>
      <c r="L37" s="77">
        <v>190559.8</v>
      </c>
      <c r="M37" s="72">
        <v>188807.4</v>
      </c>
      <c r="N37" s="72">
        <v>315698.83399999997</v>
      </c>
    </row>
    <row r="38" spans="1:15">
      <c r="A38" s="75" t="s">
        <v>318</v>
      </c>
      <c r="B38" s="68">
        <v>27761.4</v>
      </c>
      <c r="C38" s="68">
        <v>33051.699999999997</v>
      </c>
      <c r="D38" s="68">
        <v>36216.300000000003</v>
      </c>
      <c r="E38" s="68">
        <v>46460</v>
      </c>
      <c r="F38" s="68">
        <v>43924.1</v>
      </c>
      <c r="G38" s="68">
        <v>39675.699999999997</v>
      </c>
      <c r="H38" s="68">
        <v>50958.2</v>
      </c>
      <c r="I38" s="68">
        <v>70570</v>
      </c>
      <c r="J38" s="68">
        <v>91808.8</v>
      </c>
      <c r="K38" s="68">
        <v>78949.3</v>
      </c>
      <c r="L38" s="77">
        <v>110287.7</v>
      </c>
      <c r="M38" s="72">
        <v>99127.8</v>
      </c>
      <c r="N38" s="72">
        <v>89749.966</v>
      </c>
    </row>
    <row r="39" spans="1:15">
      <c r="A39" s="75" t="s">
        <v>319</v>
      </c>
      <c r="B39" s="68">
        <v>2017</v>
      </c>
      <c r="C39" s="68">
        <v>2317.3000000000002</v>
      </c>
      <c r="D39" s="68">
        <v>4289.2</v>
      </c>
      <c r="E39" s="68">
        <v>5849.9</v>
      </c>
      <c r="F39" s="68">
        <v>7938.4</v>
      </c>
      <c r="G39" s="68">
        <v>3800.6</v>
      </c>
      <c r="H39" s="68">
        <v>5665.1</v>
      </c>
      <c r="I39" s="68">
        <v>5745.7</v>
      </c>
      <c r="J39" s="68">
        <v>5026.1000000000004</v>
      </c>
      <c r="K39" s="68">
        <v>6616.9</v>
      </c>
      <c r="L39" s="77">
        <v>9296.2999999999993</v>
      </c>
      <c r="M39" s="74">
        <v>10634.1</v>
      </c>
      <c r="N39" s="77">
        <v>4589.0820000000003</v>
      </c>
      <c r="O39" s="93"/>
    </row>
    <row r="40" spans="1:15">
      <c r="A40" s="75" t="s">
        <v>320</v>
      </c>
      <c r="B40" s="68">
        <v>545.1</v>
      </c>
      <c r="C40" s="68">
        <v>307.3</v>
      </c>
      <c r="D40" s="68">
        <v>364.8</v>
      </c>
      <c r="E40" s="68">
        <v>302.8</v>
      </c>
      <c r="F40" s="68">
        <v>708.5</v>
      </c>
      <c r="G40" s="68">
        <v>1041</v>
      </c>
      <c r="H40" s="68">
        <v>1489.9</v>
      </c>
      <c r="I40" s="68">
        <v>2201.3000000000002</v>
      </c>
      <c r="J40" s="68">
        <v>2643.1</v>
      </c>
      <c r="K40" s="68">
        <v>5400</v>
      </c>
      <c r="L40" s="77">
        <v>7536.4</v>
      </c>
      <c r="M40" s="72">
        <v>10085</v>
      </c>
      <c r="N40" s="77">
        <v>3499.0430000000001</v>
      </c>
    </row>
    <row r="41" spans="1:15">
      <c r="A41" s="75" t="s">
        <v>321</v>
      </c>
      <c r="B41" s="68">
        <v>4334.8999999999996</v>
      </c>
      <c r="C41" s="68">
        <v>4577</v>
      </c>
      <c r="D41" s="68">
        <v>6048.5</v>
      </c>
      <c r="E41" s="68">
        <v>7322.1</v>
      </c>
      <c r="F41" s="68">
        <v>8236.9</v>
      </c>
      <c r="G41" s="68">
        <v>8267.6</v>
      </c>
      <c r="H41" s="68">
        <v>8976.1</v>
      </c>
      <c r="I41" s="68">
        <v>7447.9</v>
      </c>
      <c r="J41" s="68">
        <v>10503.1</v>
      </c>
      <c r="K41" s="68">
        <v>16670.3</v>
      </c>
      <c r="L41" s="77">
        <v>12176</v>
      </c>
      <c r="M41" s="72">
        <v>33549.1</v>
      </c>
      <c r="N41" s="72">
        <v>28121.57</v>
      </c>
    </row>
    <row r="42" spans="1:15">
      <c r="A42" s="75" t="s">
        <v>322</v>
      </c>
      <c r="B42" s="68">
        <v>13145.7</v>
      </c>
      <c r="C42" s="68">
        <v>13963.7</v>
      </c>
      <c r="D42" s="68">
        <v>15255.6</v>
      </c>
      <c r="E42" s="68">
        <v>15784.8</v>
      </c>
      <c r="F42" s="68">
        <v>19846.900000000001</v>
      </c>
      <c r="G42" s="68">
        <v>21771.7</v>
      </c>
      <c r="H42" s="68">
        <v>32860.6</v>
      </c>
      <c r="I42" s="68">
        <v>37286</v>
      </c>
      <c r="J42" s="68">
        <v>33965.300000000003</v>
      </c>
      <c r="K42" s="68">
        <v>39917.4</v>
      </c>
      <c r="L42" s="77">
        <v>39690.199999999997</v>
      </c>
      <c r="M42" s="72">
        <v>49256.6</v>
      </c>
      <c r="N42" s="72">
        <v>47855.087</v>
      </c>
    </row>
    <row r="43" spans="1:15">
      <c r="A43" s="75" t="s">
        <v>323</v>
      </c>
      <c r="B43" s="68">
        <v>3376</v>
      </c>
      <c r="C43" s="68">
        <v>3319.8</v>
      </c>
      <c r="D43" s="68">
        <v>2165.1</v>
      </c>
      <c r="E43" s="68">
        <v>3170.5</v>
      </c>
      <c r="F43" s="68">
        <v>3541.1</v>
      </c>
      <c r="G43" s="68">
        <v>3510.3</v>
      </c>
      <c r="H43" s="68">
        <v>6232.4</v>
      </c>
      <c r="I43" s="68">
        <v>5773.9</v>
      </c>
      <c r="J43" s="68">
        <v>5021.8999999999996</v>
      </c>
      <c r="K43" s="68">
        <v>5300.7</v>
      </c>
      <c r="L43" s="77">
        <v>4087.6</v>
      </c>
      <c r="M43" s="72">
        <v>1433.6</v>
      </c>
      <c r="N43" s="72">
        <v>3722.1039999999998</v>
      </c>
    </row>
    <row r="44" spans="1:15">
      <c r="A44" s="75" t="s">
        <v>324</v>
      </c>
      <c r="B44" s="68">
        <v>9465.4</v>
      </c>
      <c r="C44" s="68">
        <v>10357.200000000001</v>
      </c>
      <c r="D44" s="68">
        <v>11699.6</v>
      </c>
      <c r="E44" s="68">
        <v>14270.1</v>
      </c>
      <c r="F44" s="68">
        <v>17238.599999999999</v>
      </c>
      <c r="G44" s="68">
        <v>19777.400000000001</v>
      </c>
      <c r="H44" s="68">
        <v>24426</v>
      </c>
      <c r="I44" s="68">
        <v>24954.799999999999</v>
      </c>
      <c r="J44" s="68">
        <v>25653.4</v>
      </c>
      <c r="K44" s="68">
        <v>34391.5</v>
      </c>
      <c r="L44" s="77">
        <v>41907.699999999997</v>
      </c>
      <c r="M44" s="72">
        <v>35516.199999999997</v>
      </c>
      <c r="N44" s="72">
        <v>53571.061000000002</v>
      </c>
    </row>
    <row r="45" spans="1:15">
      <c r="A45" s="75" t="s">
        <v>325</v>
      </c>
      <c r="B45" s="68">
        <v>16549.400000000001</v>
      </c>
      <c r="C45" s="68">
        <v>24982.5</v>
      </c>
      <c r="D45" s="68">
        <v>44714.400000000001</v>
      </c>
      <c r="E45" s="68">
        <v>48101.9</v>
      </c>
      <c r="F45" s="68">
        <v>67769.600000000006</v>
      </c>
      <c r="G45" s="68">
        <v>76147.199999999997</v>
      </c>
      <c r="H45" s="68">
        <v>97100.3</v>
      </c>
      <c r="I45" s="68">
        <v>122215.7</v>
      </c>
      <c r="J45" s="68">
        <v>120435.3</v>
      </c>
      <c r="K45" s="68">
        <v>140370.5</v>
      </c>
      <c r="L45" s="77">
        <v>189605.7</v>
      </c>
      <c r="M45" s="72">
        <v>284993.5</v>
      </c>
      <c r="N45" s="72">
        <v>369596.321</v>
      </c>
    </row>
    <row r="46" spans="1:15">
      <c r="A46" s="75" t="s">
        <v>326</v>
      </c>
      <c r="B46" s="68">
        <v>3181.5</v>
      </c>
      <c r="C46" s="68">
        <v>3620.7</v>
      </c>
      <c r="D46" s="68">
        <v>4016.1</v>
      </c>
      <c r="E46" s="68">
        <v>6294.4</v>
      </c>
      <c r="F46" s="68">
        <v>9971.2999999999993</v>
      </c>
      <c r="G46" s="68">
        <v>17106.599999999999</v>
      </c>
      <c r="H46" s="68">
        <v>13600.3</v>
      </c>
      <c r="I46" s="68">
        <v>13704.6</v>
      </c>
      <c r="J46" s="68">
        <v>13417.2</v>
      </c>
      <c r="K46" s="68">
        <v>19354.7</v>
      </c>
      <c r="L46" s="77">
        <v>22823.599999999999</v>
      </c>
      <c r="M46" s="72">
        <v>14305.3</v>
      </c>
      <c r="N46" s="72">
        <v>12746.612999999999</v>
      </c>
    </row>
    <row r="47" spans="1:15">
      <c r="A47" s="75" t="s">
        <v>327</v>
      </c>
      <c r="B47" s="68">
        <v>2716.1</v>
      </c>
      <c r="C47" s="68">
        <v>3487.1</v>
      </c>
      <c r="D47" s="68">
        <v>5765.7</v>
      </c>
      <c r="E47" s="68">
        <v>5688.2</v>
      </c>
      <c r="F47" s="68">
        <v>7752.4</v>
      </c>
      <c r="G47" s="68">
        <v>6984</v>
      </c>
      <c r="H47" s="68">
        <v>7844.2</v>
      </c>
      <c r="I47" s="68">
        <v>8943.6</v>
      </c>
      <c r="J47" s="68">
        <v>8508.1</v>
      </c>
      <c r="K47" s="68">
        <v>9416.1</v>
      </c>
      <c r="L47" s="77">
        <v>12055.3</v>
      </c>
      <c r="M47" s="72">
        <v>3381.3</v>
      </c>
      <c r="N47" s="72">
        <v>3579.4009999999998</v>
      </c>
    </row>
    <row r="48" spans="1:15">
      <c r="A48" s="75" t="s">
        <v>328</v>
      </c>
      <c r="B48" s="68">
        <v>12190.9</v>
      </c>
      <c r="C48" s="68">
        <v>12875.6</v>
      </c>
      <c r="D48" s="68">
        <v>12811.2</v>
      </c>
      <c r="E48" s="68">
        <v>16905</v>
      </c>
      <c r="F48" s="68">
        <v>20743.2</v>
      </c>
      <c r="G48" s="68">
        <v>21050.1</v>
      </c>
      <c r="H48" s="68">
        <v>26784.400000000001</v>
      </c>
      <c r="I48" s="68">
        <v>31820.7</v>
      </c>
      <c r="J48" s="68">
        <v>39136.9</v>
      </c>
      <c r="K48" s="68">
        <v>48022.8</v>
      </c>
      <c r="L48" s="77">
        <v>64461.3</v>
      </c>
      <c r="M48" s="72">
        <v>89970.3</v>
      </c>
      <c r="N48" s="72">
        <v>70369.391000000003</v>
      </c>
    </row>
    <row r="49" spans="1:14" ht="25.5">
      <c r="A49" s="75" t="s">
        <v>329</v>
      </c>
      <c r="B49" s="68">
        <v>37690.400000000001</v>
      </c>
      <c r="C49" s="68">
        <v>31161.4</v>
      </c>
      <c r="D49" s="68">
        <v>53793.7</v>
      </c>
      <c r="E49" s="68">
        <v>70538.7</v>
      </c>
      <c r="F49" s="68">
        <v>75176.100000000006</v>
      </c>
      <c r="G49" s="68">
        <v>74292.100000000006</v>
      </c>
      <c r="H49" s="68">
        <v>98197.7</v>
      </c>
      <c r="I49" s="68">
        <v>124455.1</v>
      </c>
      <c r="J49" s="68">
        <v>144250.5</v>
      </c>
      <c r="K49" s="68">
        <v>176322.6</v>
      </c>
      <c r="L49" s="77">
        <v>134430.9</v>
      </c>
      <c r="M49" s="72">
        <v>145996.70000000001</v>
      </c>
      <c r="N49" s="72">
        <v>125304.946</v>
      </c>
    </row>
    <row r="50" spans="1:14">
      <c r="A50" s="75" t="s">
        <v>330</v>
      </c>
      <c r="B50" s="68">
        <v>3175</v>
      </c>
      <c r="C50" s="68">
        <v>4060.9</v>
      </c>
      <c r="D50" s="68">
        <v>5814.8</v>
      </c>
      <c r="E50" s="68">
        <v>6331.3</v>
      </c>
      <c r="F50" s="68">
        <v>7770.8</v>
      </c>
      <c r="G50" s="68">
        <v>10380.200000000001</v>
      </c>
      <c r="H50" s="68">
        <v>15683.8</v>
      </c>
      <c r="I50" s="68">
        <v>14240.4</v>
      </c>
      <c r="J50" s="68">
        <v>16243.8</v>
      </c>
      <c r="K50" s="68">
        <v>20872.099999999999</v>
      </c>
      <c r="L50" s="77">
        <v>17841.400000000001</v>
      </c>
      <c r="M50" s="72">
        <v>14283.1</v>
      </c>
      <c r="N50" s="72">
        <v>29206.802</v>
      </c>
    </row>
    <row r="51" spans="1:14">
      <c r="A51" s="75" t="s">
        <v>331</v>
      </c>
      <c r="B51" s="68">
        <v>12815.2</v>
      </c>
      <c r="C51" s="68">
        <v>10773.9</v>
      </c>
      <c r="D51" s="68">
        <v>20799.900000000001</v>
      </c>
      <c r="E51" s="68">
        <v>38555.599999999999</v>
      </c>
      <c r="F51" s="68">
        <v>32553.9</v>
      </c>
      <c r="G51" s="68">
        <v>31606.9</v>
      </c>
      <c r="H51" s="68">
        <v>33019.800000000003</v>
      </c>
      <c r="I51" s="68">
        <v>46784.4</v>
      </c>
      <c r="J51" s="68">
        <v>72743.5</v>
      </c>
      <c r="K51" s="68">
        <v>76242.8</v>
      </c>
      <c r="L51" s="77">
        <v>94651.8</v>
      </c>
      <c r="M51" s="72">
        <v>148983.9</v>
      </c>
      <c r="N51" s="72">
        <v>146425.26800000001</v>
      </c>
    </row>
    <row r="52" spans="1:14">
      <c r="A52" s="75" t="s">
        <v>332</v>
      </c>
      <c r="B52" s="68">
        <v>7708.5</v>
      </c>
      <c r="C52" s="68">
        <v>7282.4</v>
      </c>
      <c r="D52" s="68">
        <v>7978.2</v>
      </c>
      <c r="E52" s="68">
        <v>11886.5</v>
      </c>
      <c r="F52" s="68">
        <v>19154.3</v>
      </c>
      <c r="G52" s="68">
        <v>21173.5</v>
      </c>
      <c r="H52" s="68">
        <v>23636.799999999999</v>
      </c>
      <c r="I52" s="68">
        <v>23708.3</v>
      </c>
      <c r="J52" s="68">
        <v>27495.5</v>
      </c>
      <c r="K52" s="68">
        <v>35813.42</v>
      </c>
      <c r="L52" s="77">
        <v>39887.699999999997</v>
      </c>
      <c r="M52" s="72">
        <v>47476.9</v>
      </c>
      <c r="N52" s="72">
        <v>85231.534</v>
      </c>
    </row>
    <row r="53" spans="1:14">
      <c r="A53" s="75" t="s">
        <v>333</v>
      </c>
      <c r="B53" s="68">
        <v>8667</v>
      </c>
      <c r="C53" s="68">
        <v>9572.2000000000007</v>
      </c>
      <c r="D53" s="68">
        <v>10431</v>
      </c>
      <c r="E53" s="68">
        <v>14520.3</v>
      </c>
      <c r="F53" s="68">
        <v>40619.199999999997</v>
      </c>
      <c r="G53" s="68">
        <v>21387.7</v>
      </c>
      <c r="H53" s="68">
        <v>21005.7</v>
      </c>
      <c r="I53" s="68">
        <v>24518.9</v>
      </c>
      <c r="J53" s="68">
        <v>29024.7</v>
      </c>
      <c r="K53" s="68">
        <v>28101.4</v>
      </c>
      <c r="L53" s="77">
        <v>30828.6</v>
      </c>
      <c r="M53" s="72">
        <v>40245.699999999997</v>
      </c>
      <c r="N53" s="72">
        <v>77909.975999999995</v>
      </c>
    </row>
    <row r="54" spans="1:14">
      <c r="A54" s="75" t="s">
        <v>334</v>
      </c>
      <c r="B54" s="68">
        <v>5324.1</v>
      </c>
      <c r="C54" s="68">
        <v>5847.1</v>
      </c>
      <c r="D54" s="68">
        <v>6534.1</v>
      </c>
      <c r="E54" s="68">
        <v>7589.3</v>
      </c>
      <c r="F54" s="68">
        <v>9201.7000000000007</v>
      </c>
      <c r="G54" s="68">
        <v>15906.9</v>
      </c>
      <c r="H54" s="68">
        <v>18793.900000000001</v>
      </c>
      <c r="I54" s="68">
        <v>21796.1</v>
      </c>
      <c r="J54" s="68">
        <v>21608.1</v>
      </c>
      <c r="K54" s="68">
        <v>33109.9</v>
      </c>
      <c r="L54" s="77">
        <v>36332</v>
      </c>
      <c r="M54" s="72">
        <v>49583.8</v>
      </c>
      <c r="N54" s="72">
        <v>108997.33</v>
      </c>
    </row>
    <row r="55" spans="1:14">
      <c r="A55" s="75" t="s">
        <v>335</v>
      </c>
      <c r="B55" s="68">
        <v>16069.1</v>
      </c>
      <c r="C55" s="68">
        <v>17167.5</v>
      </c>
      <c r="D55" s="68">
        <v>20466.900000000001</v>
      </c>
      <c r="E55" s="68">
        <v>25632.5</v>
      </c>
      <c r="F55" s="68">
        <v>32584.1</v>
      </c>
      <c r="G55" s="68" t="s">
        <v>336</v>
      </c>
      <c r="H55" s="68" t="s">
        <v>336</v>
      </c>
      <c r="I55" s="68" t="s">
        <v>336</v>
      </c>
      <c r="J55" s="68" t="s">
        <v>336</v>
      </c>
      <c r="K55" s="68" t="s">
        <v>336</v>
      </c>
      <c r="L55" s="68" t="s">
        <v>336</v>
      </c>
      <c r="M55" s="69" t="s">
        <v>336</v>
      </c>
      <c r="N55" s="69" t="s">
        <v>336</v>
      </c>
    </row>
    <row r="56" spans="1:14">
      <c r="A56" s="75" t="s">
        <v>337</v>
      </c>
      <c r="B56" s="60" t="s">
        <v>336</v>
      </c>
      <c r="C56" s="60" t="s">
        <v>336</v>
      </c>
      <c r="D56" s="60" t="s">
        <v>336</v>
      </c>
      <c r="E56" s="60" t="s">
        <v>336</v>
      </c>
      <c r="F56" s="60" t="s">
        <v>336</v>
      </c>
      <c r="G56" s="68">
        <v>31120</v>
      </c>
      <c r="H56" s="68">
        <v>34746.1</v>
      </c>
      <c r="I56" s="68">
        <v>38604.699999999997</v>
      </c>
      <c r="J56" s="68">
        <v>44077.599999999999</v>
      </c>
      <c r="K56" s="68">
        <v>63807.9</v>
      </c>
      <c r="L56" s="77">
        <v>78625.5</v>
      </c>
      <c r="M56" s="72">
        <v>83062.2</v>
      </c>
      <c r="N56" s="72">
        <v>84270.945000000007</v>
      </c>
    </row>
    <row r="57" spans="1:14">
      <c r="A57" s="75" t="s">
        <v>338</v>
      </c>
      <c r="B57" s="60" t="s">
        <v>336</v>
      </c>
      <c r="C57" s="60" t="s">
        <v>336</v>
      </c>
      <c r="D57" s="60" t="s">
        <v>336</v>
      </c>
      <c r="E57" s="60" t="s">
        <v>336</v>
      </c>
      <c r="F57" s="60" t="s">
        <v>336</v>
      </c>
      <c r="G57" s="68">
        <v>21137.5</v>
      </c>
      <c r="H57" s="68">
        <v>31612.1</v>
      </c>
      <c r="I57" s="68">
        <v>34173.5</v>
      </c>
      <c r="J57" s="68">
        <v>43049.8</v>
      </c>
      <c r="K57" s="68">
        <v>46844</v>
      </c>
      <c r="L57" s="77">
        <v>53082.400000000001</v>
      </c>
      <c r="M57" s="72">
        <v>56252.4</v>
      </c>
      <c r="N57" s="72">
        <v>104337.09699999999</v>
      </c>
    </row>
    <row r="58" spans="1:14" ht="25.5">
      <c r="A58" s="75" t="s">
        <v>339</v>
      </c>
      <c r="B58" s="68">
        <v>1617</v>
      </c>
      <c r="C58" s="68">
        <v>1695.6</v>
      </c>
      <c r="D58" s="68">
        <v>1910.2</v>
      </c>
      <c r="E58" s="68">
        <v>1869.9</v>
      </c>
      <c r="F58" s="68">
        <v>1501</v>
      </c>
      <c r="G58" s="68">
        <v>4704.2</v>
      </c>
      <c r="H58" s="68">
        <v>7602</v>
      </c>
      <c r="I58" s="68">
        <v>8088.4</v>
      </c>
      <c r="J58" s="68">
        <v>8089.5</v>
      </c>
      <c r="K58" s="68">
        <v>14560.1</v>
      </c>
      <c r="L58" s="77">
        <v>19777.400000000001</v>
      </c>
      <c r="M58" s="72">
        <v>17594.599999999999</v>
      </c>
      <c r="N58" s="72">
        <v>15085.736999999999</v>
      </c>
    </row>
    <row r="59" spans="1:14" ht="25.5">
      <c r="A59" s="75" t="s">
        <v>340</v>
      </c>
      <c r="B59" s="68">
        <v>111052.2</v>
      </c>
      <c r="C59" s="68">
        <v>149726.5</v>
      </c>
      <c r="D59" s="68">
        <v>215522.8</v>
      </c>
      <c r="E59" s="68">
        <v>259779.7</v>
      </c>
      <c r="F59" s="68">
        <v>340217.1</v>
      </c>
      <c r="G59" s="68">
        <v>7565.8</v>
      </c>
      <c r="H59" s="68">
        <v>16892.3</v>
      </c>
      <c r="I59" s="68">
        <v>19963.599999999999</v>
      </c>
      <c r="J59" s="68">
        <v>24963.5</v>
      </c>
      <c r="K59" s="68">
        <v>40121.800000000003</v>
      </c>
      <c r="L59" s="77">
        <v>38282.699999999997</v>
      </c>
      <c r="M59" s="72">
        <v>38956.1</v>
      </c>
      <c r="N59" s="72">
        <v>48089.599999999999</v>
      </c>
    </row>
    <row r="60" spans="1:14">
      <c r="A60" s="75" t="s">
        <v>341</v>
      </c>
      <c r="B60" s="68">
        <v>68020.100000000006</v>
      </c>
      <c r="C60" s="68">
        <v>73361.399999999994</v>
      </c>
      <c r="D60" s="68">
        <v>113390.2</v>
      </c>
      <c r="E60" s="68">
        <v>182570.6</v>
      </c>
      <c r="F60" s="68">
        <v>135502</v>
      </c>
      <c r="G60" s="68">
        <v>87305.4</v>
      </c>
      <c r="H60" s="68">
        <v>108655.1</v>
      </c>
      <c r="I60" s="68">
        <v>157993.79999999999</v>
      </c>
      <c r="J60" s="68">
        <v>293044</v>
      </c>
      <c r="K60" s="68">
        <v>452350.4</v>
      </c>
      <c r="L60" s="77">
        <v>558669.19999999995</v>
      </c>
      <c r="M60" s="94">
        <v>309520.8</v>
      </c>
      <c r="N60" s="72">
        <v>323396.59999999998</v>
      </c>
    </row>
    <row r="61" spans="1:14">
      <c r="A61" s="75" t="s">
        <v>342</v>
      </c>
      <c r="B61" s="68">
        <v>6815.8</v>
      </c>
      <c r="C61" s="68">
        <v>7599.9</v>
      </c>
      <c r="D61" s="68">
        <v>22044.1</v>
      </c>
      <c r="E61" s="68">
        <v>21520.400000000001</v>
      </c>
      <c r="F61" s="68">
        <v>7172.2</v>
      </c>
      <c r="G61" s="68">
        <v>12183.9</v>
      </c>
      <c r="H61" s="68">
        <v>18817.8</v>
      </c>
      <c r="I61" s="68">
        <v>18563.099999999999</v>
      </c>
      <c r="J61" s="68">
        <v>20384.400000000001</v>
      </c>
      <c r="K61" s="68">
        <v>21409.3</v>
      </c>
      <c r="L61" s="77">
        <v>31632.799999999999</v>
      </c>
      <c r="M61" s="94">
        <v>24857.3</v>
      </c>
      <c r="N61" s="95">
        <v>6659.9</v>
      </c>
    </row>
    <row r="62" spans="1:14">
      <c r="A62" s="75" t="s">
        <v>343</v>
      </c>
      <c r="B62" s="68">
        <v>2902.8</v>
      </c>
      <c r="C62" s="68">
        <v>3955.2</v>
      </c>
      <c r="D62" s="68">
        <v>5394.6</v>
      </c>
      <c r="E62" s="68">
        <v>7974.6</v>
      </c>
      <c r="F62" s="68">
        <v>12835.1</v>
      </c>
      <c r="G62" s="68">
        <v>17109.5</v>
      </c>
      <c r="H62" s="68">
        <v>17431.599999999999</v>
      </c>
      <c r="I62" s="68">
        <v>24597.9</v>
      </c>
      <c r="J62" s="68">
        <v>36598.5</v>
      </c>
      <c r="K62" s="68">
        <v>31420.5</v>
      </c>
      <c r="L62" s="77">
        <v>30435.9</v>
      </c>
      <c r="M62" s="94">
        <v>45263.5</v>
      </c>
      <c r="N62" s="95">
        <v>59757.9</v>
      </c>
    </row>
    <row r="63" spans="1:14">
      <c r="A63" s="75" t="s">
        <v>344</v>
      </c>
      <c r="B63" s="68">
        <v>20814.3</v>
      </c>
      <c r="C63" s="68">
        <v>20912.099999999999</v>
      </c>
      <c r="D63" s="68">
        <v>30689.5</v>
      </c>
      <c r="E63" s="68">
        <v>35653.699999999997</v>
      </c>
      <c r="F63" s="68">
        <v>38921.800000000003</v>
      </c>
      <c r="G63" s="68">
        <v>44929.8</v>
      </c>
      <c r="H63" s="68">
        <v>75250.3</v>
      </c>
      <c r="I63" s="68">
        <v>73926.600000000006</v>
      </c>
      <c r="J63" s="68">
        <v>101120.5</v>
      </c>
      <c r="K63" s="68">
        <v>83017.7</v>
      </c>
      <c r="L63" s="77">
        <v>107499.8</v>
      </c>
      <c r="M63" s="94">
        <v>176821.9</v>
      </c>
      <c r="N63" s="95">
        <v>193587.9</v>
      </c>
    </row>
    <row r="64" spans="1:14" s="66" customFormat="1">
      <c r="M64" s="96"/>
    </row>
    <row r="65" spans="1:13" s="98" customFormat="1">
      <c r="A65" s="391" t="s">
        <v>345</v>
      </c>
      <c r="B65" s="392"/>
      <c r="C65" s="392"/>
      <c r="D65" s="392"/>
      <c r="E65" s="392"/>
      <c r="F65" s="392"/>
      <c r="G65" s="392"/>
      <c r="H65" s="392"/>
      <c r="I65" s="392"/>
      <c r="J65" s="392"/>
      <c r="K65" s="392"/>
      <c r="L65" s="97"/>
      <c r="M65" s="74"/>
    </row>
    <row r="66" spans="1:13">
      <c r="A66" s="99"/>
      <c r="B66" s="100"/>
      <c r="C66" s="101"/>
      <c r="D66" s="101"/>
      <c r="E66" s="101"/>
      <c r="F66" s="101"/>
    </row>
    <row r="67" spans="1:13">
      <c r="A67" s="99"/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1:13">
      <c r="A68" s="99"/>
      <c r="B68" s="100"/>
      <c r="C68" s="102"/>
      <c r="D68" s="102"/>
      <c r="E68" s="102"/>
      <c r="F68" s="102"/>
    </row>
    <row r="69" spans="1:13">
      <c r="A69" s="99"/>
      <c r="B69" s="100"/>
      <c r="C69" s="101"/>
      <c r="D69" s="101"/>
      <c r="E69" s="101"/>
      <c r="F69" s="101"/>
    </row>
    <row r="70" spans="1:13">
      <c r="A70" s="99"/>
      <c r="B70" s="100"/>
      <c r="C70" s="102"/>
      <c r="D70" s="102"/>
      <c r="E70" s="102"/>
      <c r="F70" s="102"/>
    </row>
    <row r="71" spans="1:13">
      <c r="A71" s="99"/>
      <c r="B71" s="100"/>
      <c r="C71" s="102"/>
      <c r="D71" s="102"/>
      <c r="E71" s="102"/>
      <c r="F71" s="102"/>
    </row>
    <row r="72" spans="1:13">
      <c r="A72" s="99"/>
      <c r="B72" s="100"/>
      <c r="C72" s="101"/>
      <c r="D72" s="101"/>
      <c r="E72" s="101"/>
      <c r="F72" s="101"/>
    </row>
    <row r="73" spans="1:13">
      <c r="A73" s="99"/>
      <c r="B73" s="100"/>
      <c r="C73" s="102"/>
      <c r="D73" s="102"/>
      <c r="E73" s="102"/>
      <c r="F73" s="102"/>
    </row>
    <row r="74" spans="1:13">
      <c r="A74" s="99"/>
      <c r="B74" s="100"/>
      <c r="C74" s="102"/>
      <c r="D74" s="102"/>
      <c r="E74" s="102"/>
      <c r="F74" s="102"/>
    </row>
    <row r="75" spans="1:13">
      <c r="A75" s="99"/>
      <c r="B75" s="100"/>
      <c r="C75" s="101"/>
      <c r="D75" s="101"/>
      <c r="E75" s="101"/>
      <c r="F75" s="101"/>
    </row>
    <row r="76" spans="1:13">
      <c r="A76" s="99"/>
      <c r="B76" s="100"/>
      <c r="C76" s="101"/>
      <c r="D76" s="101"/>
      <c r="E76" s="101"/>
      <c r="F76" s="101"/>
    </row>
    <row r="77" spans="1:13">
      <c r="A77" s="99"/>
      <c r="B77" s="100"/>
      <c r="C77" s="101"/>
      <c r="D77" s="101"/>
      <c r="E77" s="101"/>
      <c r="F77" s="101"/>
    </row>
    <row r="78" spans="1:13">
      <c r="A78" s="99"/>
      <c r="B78" s="100"/>
      <c r="C78" s="101"/>
      <c r="D78" s="101"/>
      <c r="E78" s="101"/>
      <c r="F78" s="101"/>
    </row>
    <row r="79" spans="1:13">
      <c r="A79" s="99"/>
      <c r="B79" s="100"/>
      <c r="C79" s="101"/>
      <c r="D79" s="101"/>
      <c r="E79" s="101"/>
      <c r="F79" s="101"/>
    </row>
    <row r="80" spans="1:13">
      <c r="A80" s="99"/>
      <c r="B80" s="100"/>
      <c r="C80" s="101"/>
      <c r="D80" s="101"/>
      <c r="E80" s="101"/>
      <c r="F80" s="101"/>
    </row>
    <row r="81" spans="1:6">
      <c r="A81" s="99"/>
      <c r="B81" s="100"/>
      <c r="C81" s="101"/>
      <c r="D81" s="101"/>
      <c r="E81" s="101"/>
      <c r="F81" s="101"/>
    </row>
    <row r="82" spans="1:6">
      <c r="A82" s="99"/>
      <c r="B82" s="100"/>
      <c r="C82" s="101"/>
      <c r="D82" s="101"/>
      <c r="E82" s="101"/>
      <c r="F82" s="101"/>
    </row>
    <row r="83" spans="1:6">
      <c r="A83" s="99"/>
      <c r="B83" s="100"/>
      <c r="C83" s="101"/>
      <c r="D83" s="101"/>
      <c r="E83" s="101"/>
      <c r="F83" s="101"/>
    </row>
    <row r="84" spans="1:6">
      <c r="A84" s="99"/>
      <c r="B84" s="100"/>
      <c r="C84" s="101"/>
      <c r="D84" s="101"/>
      <c r="E84" s="101"/>
      <c r="F84" s="101"/>
    </row>
    <row r="85" spans="1:6">
      <c r="A85" s="99"/>
      <c r="B85" s="100"/>
      <c r="C85" s="101"/>
      <c r="D85" s="101"/>
      <c r="E85" s="101"/>
      <c r="F85" s="101"/>
    </row>
    <row r="86" spans="1:6">
      <c r="A86" s="99"/>
      <c r="B86" s="100"/>
      <c r="C86" s="101"/>
      <c r="D86" s="101"/>
      <c r="E86" s="101"/>
      <c r="F86" s="101"/>
    </row>
    <row r="87" spans="1:6">
      <c r="A87" s="99"/>
      <c r="B87" s="100"/>
      <c r="C87" s="101"/>
      <c r="D87" s="101"/>
      <c r="E87" s="101"/>
      <c r="F87" s="101"/>
    </row>
    <row r="88" spans="1:6">
      <c r="A88" s="99"/>
      <c r="B88" s="100"/>
      <c r="C88" s="101"/>
      <c r="D88" s="101"/>
      <c r="E88" s="101"/>
      <c r="F88" s="101"/>
    </row>
    <row r="89" spans="1:6">
      <c r="A89" s="99"/>
      <c r="B89" s="100"/>
      <c r="C89" s="101"/>
      <c r="D89" s="101"/>
      <c r="E89" s="101"/>
      <c r="F89" s="101"/>
    </row>
    <row r="90" spans="1:6">
      <c r="A90" s="99"/>
      <c r="B90" s="100"/>
      <c r="C90" s="101"/>
      <c r="D90" s="101"/>
      <c r="E90" s="101"/>
      <c r="F90" s="101"/>
    </row>
    <row r="91" spans="1:6">
      <c r="A91" s="99"/>
      <c r="B91" s="100"/>
      <c r="C91" s="101"/>
      <c r="D91" s="101"/>
      <c r="E91" s="101"/>
      <c r="F91" s="101"/>
    </row>
    <row r="92" spans="1:6">
      <c r="A92" s="99"/>
      <c r="B92" s="100"/>
      <c r="C92" s="101"/>
      <c r="D92" s="101"/>
      <c r="E92" s="101"/>
      <c r="F92" s="101"/>
    </row>
    <row r="93" spans="1:6">
      <c r="A93" s="99"/>
      <c r="B93" s="100"/>
      <c r="C93" s="101"/>
      <c r="D93" s="101"/>
      <c r="E93" s="101"/>
      <c r="F93" s="101"/>
    </row>
    <row r="94" spans="1:6">
      <c r="A94" s="99"/>
      <c r="B94" s="100"/>
      <c r="C94" s="101"/>
      <c r="D94" s="101"/>
      <c r="E94" s="101"/>
      <c r="F94" s="101"/>
    </row>
    <row r="95" spans="1:6">
      <c r="A95" s="99"/>
      <c r="B95" s="100"/>
      <c r="C95" s="101"/>
      <c r="D95" s="101"/>
      <c r="E95" s="101"/>
      <c r="F95" s="101"/>
    </row>
    <row r="96" spans="1:6">
      <c r="A96" s="99"/>
      <c r="B96" s="100"/>
      <c r="C96" s="101"/>
      <c r="D96" s="101"/>
      <c r="E96" s="101"/>
      <c r="F96" s="101"/>
    </row>
    <row r="97" spans="1:6">
      <c r="A97" s="99"/>
      <c r="B97" s="100"/>
      <c r="C97" s="101"/>
      <c r="D97" s="101"/>
      <c r="E97" s="101"/>
      <c r="F97" s="101"/>
    </row>
    <row r="98" spans="1:6">
      <c r="A98" s="99"/>
      <c r="B98" s="100"/>
      <c r="C98" s="101"/>
      <c r="D98" s="101"/>
      <c r="E98" s="101"/>
      <c r="F98" s="101"/>
    </row>
    <row r="99" spans="1:6">
      <c r="A99" s="99"/>
      <c r="B99" s="100"/>
    </row>
    <row r="100" spans="1:6">
      <c r="A100" s="99"/>
      <c r="B100" s="100"/>
    </row>
    <row r="101" spans="1:6">
      <c r="A101" s="99"/>
      <c r="B101" s="100"/>
    </row>
    <row r="102" spans="1:6">
      <c r="A102" s="99"/>
      <c r="B102" s="100"/>
    </row>
    <row r="103" spans="1:6">
      <c r="A103" s="99"/>
      <c r="B103" s="100"/>
    </row>
    <row r="104" spans="1:6">
      <c r="A104" s="99"/>
      <c r="B104" s="100"/>
    </row>
    <row r="105" spans="1:6">
      <c r="A105" s="99"/>
      <c r="B105" s="100"/>
    </row>
    <row r="106" spans="1:6">
      <c r="A106" s="99"/>
      <c r="B106" s="100"/>
    </row>
    <row r="107" spans="1:6">
      <c r="A107" s="99"/>
      <c r="B107" s="100"/>
    </row>
    <row r="108" spans="1:6">
      <c r="A108" s="99"/>
      <c r="B108" s="100"/>
    </row>
    <row r="109" spans="1:6">
      <c r="A109" s="99"/>
      <c r="B109" s="100"/>
    </row>
    <row r="110" spans="1:6">
      <c r="A110" s="99"/>
      <c r="B110" s="100"/>
    </row>
    <row r="111" spans="1:6">
      <c r="A111" s="99"/>
      <c r="B111" s="100"/>
    </row>
    <row r="112" spans="1:6">
      <c r="A112" s="99"/>
      <c r="B112" s="100"/>
    </row>
    <row r="113" spans="1:2">
      <c r="A113" s="99"/>
      <c r="B113" s="100"/>
    </row>
    <row r="114" spans="1:2">
      <c r="A114" s="99"/>
      <c r="B114" s="100"/>
    </row>
    <row r="115" spans="1:2">
      <c r="A115" s="99"/>
      <c r="B115" s="100"/>
    </row>
    <row r="116" spans="1:2">
      <c r="A116" s="99"/>
      <c r="B116" s="100"/>
    </row>
    <row r="117" spans="1:2">
      <c r="A117" s="99"/>
      <c r="B117" s="100"/>
    </row>
    <row r="118" spans="1:2">
      <c r="A118" s="99"/>
      <c r="B118" s="100"/>
    </row>
    <row r="119" spans="1:2">
      <c r="A119" s="99"/>
      <c r="B119" s="100"/>
    </row>
    <row r="120" spans="1:2">
      <c r="A120" s="99"/>
      <c r="B120" s="100"/>
    </row>
    <row r="121" spans="1:2">
      <c r="A121" s="99"/>
      <c r="B121" s="100"/>
    </row>
    <row r="122" spans="1:2">
      <c r="A122" s="99"/>
      <c r="B122" s="100"/>
    </row>
    <row r="123" spans="1:2">
      <c r="A123" s="99"/>
      <c r="B123" s="100"/>
    </row>
    <row r="124" spans="1:2">
      <c r="A124" s="99"/>
      <c r="B124" s="100"/>
    </row>
    <row r="125" spans="1:2">
      <c r="A125" s="99"/>
      <c r="B125" s="100"/>
    </row>
    <row r="126" spans="1:2">
      <c r="A126" s="99"/>
      <c r="B126" s="100"/>
    </row>
    <row r="127" spans="1:2">
      <c r="A127" s="99"/>
      <c r="B127" s="100"/>
    </row>
    <row r="128" spans="1:2">
      <c r="A128" s="99"/>
      <c r="B128" s="100"/>
    </row>
    <row r="129" spans="1:2">
      <c r="A129" s="99"/>
      <c r="B129" s="100"/>
    </row>
    <row r="130" spans="1:2">
      <c r="A130" s="99"/>
      <c r="B130" s="100"/>
    </row>
    <row r="131" spans="1:2">
      <c r="A131" s="99"/>
      <c r="B131" s="100"/>
    </row>
    <row r="132" spans="1:2">
      <c r="A132" s="99"/>
      <c r="B132" s="100"/>
    </row>
    <row r="133" spans="1:2">
      <c r="A133" s="99"/>
      <c r="B133" s="100"/>
    </row>
    <row r="134" spans="1:2">
      <c r="A134" s="99"/>
      <c r="B134" s="100"/>
    </row>
    <row r="135" spans="1:2">
      <c r="A135" s="99"/>
      <c r="B135" s="100"/>
    </row>
    <row r="136" spans="1:2">
      <c r="A136" s="99"/>
      <c r="B136" s="100"/>
    </row>
    <row r="137" spans="1:2">
      <c r="A137" s="99"/>
      <c r="B137" s="100"/>
    </row>
    <row r="138" spans="1:2">
      <c r="A138" s="99"/>
      <c r="B138" s="100"/>
    </row>
    <row r="139" spans="1:2">
      <c r="A139" s="99"/>
      <c r="B139" s="100"/>
    </row>
    <row r="140" spans="1:2">
      <c r="A140" s="99"/>
      <c r="B140" s="100"/>
    </row>
    <row r="141" spans="1:2">
      <c r="A141" s="99"/>
      <c r="B141" s="100"/>
    </row>
    <row r="142" spans="1:2">
      <c r="A142" s="99"/>
      <c r="B142" s="100"/>
    </row>
    <row r="143" spans="1:2">
      <c r="A143" s="99"/>
      <c r="B143" s="100"/>
    </row>
    <row r="144" spans="1:2">
      <c r="A144" s="99"/>
      <c r="B144" s="100"/>
    </row>
    <row r="145" spans="1:2">
      <c r="A145" s="99"/>
      <c r="B145" s="100"/>
    </row>
    <row r="146" spans="1:2">
      <c r="A146" s="99"/>
      <c r="B146" s="100"/>
    </row>
    <row r="147" spans="1:2">
      <c r="A147" s="99"/>
      <c r="B147" s="100"/>
    </row>
    <row r="148" spans="1:2">
      <c r="A148" s="99"/>
      <c r="B148" s="100"/>
    </row>
  </sheetData>
  <mergeCells count="3">
    <mergeCell ref="A1:N1"/>
    <mergeCell ref="A2:N2"/>
    <mergeCell ref="A65:K65"/>
  </mergeCells>
  <pageMargins left="0.15748031496062992" right="0.15748031496062992" top="0.15748031496062992" bottom="0.15748031496062992" header="0.15748031496062992" footer="0.15748031496062992"/>
  <pageSetup paperSize="9" scale="5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24" sqref="F24"/>
    </sheetView>
  </sheetViews>
  <sheetFormatPr defaultRowHeight="12.75"/>
  <cols>
    <col min="1" max="1" width="37.140625" customWidth="1"/>
    <col min="2" max="2" width="14" customWidth="1"/>
    <col min="3" max="3" width="14.42578125" customWidth="1"/>
    <col min="4" max="4" width="11.5703125" customWidth="1"/>
    <col min="5" max="5" width="11.7109375" customWidth="1"/>
    <col min="6" max="6" width="13" customWidth="1"/>
    <col min="7" max="7" width="34.7109375" style="22" customWidth="1"/>
    <col min="257" max="257" width="37.140625" customWidth="1"/>
    <col min="258" max="258" width="14" customWidth="1"/>
    <col min="259" max="259" width="14.42578125" customWidth="1"/>
    <col min="260" max="260" width="11.5703125" customWidth="1"/>
    <col min="261" max="261" width="11.7109375" customWidth="1"/>
    <col min="262" max="262" width="13" customWidth="1"/>
    <col min="263" max="263" width="34.7109375" customWidth="1"/>
    <col min="513" max="513" width="37.140625" customWidth="1"/>
    <col min="514" max="514" width="14" customWidth="1"/>
    <col min="515" max="515" width="14.42578125" customWidth="1"/>
    <col min="516" max="516" width="11.5703125" customWidth="1"/>
    <col min="517" max="517" width="11.7109375" customWidth="1"/>
    <col min="518" max="518" width="13" customWidth="1"/>
    <col min="519" max="519" width="34.7109375" customWidth="1"/>
    <col min="769" max="769" width="37.140625" customWidth="1"/>
    <col min="770" max="770" width="14" customWidth="1"/>
    <col min="771" max="771" width="14.42578125" customWidth="1"/>
    <col min="772" max="772" width="11.5703125" customWidth="1"/>
    <col min="773" max="773" width="11.7109375" customWidth="1"/>
    <col min="774" max="774" width="13" customWidth="1"/>
    <col min="775" max="775" width="34.7109375" customWidth="1"/>
    <col min="1025" max="1025" width="37.140625" customWidth="1"/>
    <col min="1026" max="1026" width="14" customWidth="1"/>
    <col min="1027" max="1027" width="14.42578125" customWidth="1"/>
    <col min="1028" max="1028" width="11.5703125" customWidth="1"/>
    <col min="1029" max="1029" width="11.7109375" customWidth="1"/>
    <col min="1030" max="1030" width="13" customWidth="1"/>
    <col min="1031" max="1031" width="34.7109375" customWidth="1"/>
    <col min="1281" max="1281" width="37.140625" customWidth="1"/>
    <col min="1282" max="1282" width="14" customWidth="1"/>
    <col min="1283" max="1283" width="14.42578125" customWidth="1"/>
    <col min="1284" max="1284" width="11.5703125" customWidth="1"/>
    <col min="1285" max="1285" width="11.7109375" customWidth="1"/>
    <col min="1286" max="1286" width="13" customWidth="1"/>
    <col min="1287" max="1287" width="34.7109375" customWidth="1"/>
    <col min="1537" max="1537" width="37.140625" customWidth="1"/>
    <col min="1538" max="1538" width="14" customWidth="1"/>
    <col min="1539" max="1539" width="14.42578125" customWidth="1"/>
    <col min="1540" max="1540" width="11.5703125" customWidth="1"/>
    <col min="1541" max="1541" width="11.7109375" customWidth="1"/>
    <col min="1542" max="1542" width="13" customWidth="1"/>
    <col min="1543" max="1543" width="34.7109375" customWidth="1"/>
    <col min="1793" max="1793" width="37.140625" customWidth="1"/>
    <col min="1794" max="1794" width="14" customWidth="1"/>
    <col min="1795" max="1795" width="14.42578125" customWidth="1"/>
    <col min="1796" max="1796" width="11.5703125" customWidth="1"/>
    <col min="1797" max="1797" width="11.7109375" customWidth="1"/>
    <col min="1798" max="1798" width="13" customWidth="1"/>
    <col min="1799" max="1799" width="34.7109375" customWidth="1"/>
    <col min="2049" max="2049" width="37.140625" customWidth="1"/>
    <col min="2050" max="2050" width="14" customWidth="1"/>
    <col min="2051" max="2051" width="14.42578125" customWidth="1"/>
    <col min="2052" max="2052" width="11.5703125" customWidth="1"/>
    <col min="2053" max="2053" width="11.7109375" customWidth="1"/>
    <col min="2054" max="2054" width="13" customWidth="1"/>
    <col min="2055" max="2055" width="34.7109375" customWidth="1"/>
    <col min="2305" max="2305" width="37.140625" customWidth="1"/>
    <col min="2306" max="2306" width="14" customWidth="1"/>
    <col min="2307" max="2307" width="14.42578125" customWidth="1"/>
    <col min="2308" max="2308" width="11.5703125" customWidth="1"/>
    <col min="2309" max="2309" width="11.7109375" customWidth="1"/>
    <col min="2310" max="2310" width="13" customWidth="1"/>
    <col min="2311" max="2311" width="34.7109375" customWidth="1"/>
    <col min="2561" max="2561" width="37.140625" customWidth="1"/>
    <col min="2562" max="2562" width="14" customWidth="1"/>
    <col min="2563" max="2563" width="14.42578125" customWidth="1"/>
    <col min="2564" max="2564" width="11.5703125" customWidth="1"/>
    <col min="2565" max="2565" width="11.7109375" customWidth="1"/>
    <col min="2566" max="2566" width="13" customWidth="1"/>
    <col min="2567" max="2567" width="34.7109375" customWidth="1"/>
    <col min="2817" max="2817" width="37.140625" customWidth="1"/>
    <col min="2818" max="2818" width="14" customWidth="1"/>
    <col min="2819" max="2819" width="14.42578125" customWidth="1"/>
    <col min="2820" max="2820" width="11.5703125" customWidth="1"/>
    <col min="2821" max="2821" width="11.7109375" customWidth="1"/>
    <col min="2822" max="2822" width="13" customWidth="1"/>
    <col min="2823" max="2823" width="34.7109375" customWidth="1"/>
    <col min="3073" max="3073" width="37.140625" customWidth="1"/>
    <col min="3074" max="3074" width="14" customWidth="1"/>
    <col min="3075" max="3075" width="14.42578125" customWidth="1"/>
    <col min="3076" max="3076" width="11.5703125" customWidth="1"/>
    <col min="3077" max="3077" width="11.7109375" customWidth="1"/>
    <col min="3078" max="3078" width="13" customWidth="1"/>
    <col min="3079" max="3079" width="34.7109375" customWidth="1"/>
    <col min="3329" max="3329" width="37.140625" customWidth="1"/>
    <col min="3330" max="3330" width="14" customWidth="1"/>
    <col min="3331" max="3331" width="14.42578125" customWidth="1"/>
    <col min="3332" max="3332" width="11.5703125" customWidth="1"/>
    <col min="3333" max="3333" width="11.7109375" customWidth="1"/>
    <col min="3334" max="3334" width="13" customWidth="1"/>
    <col min="3335" max="3335" width="34.7109375" customWidth="1"/>
    <col min="3585" max="3585" width="37.140625" customWidth="1"/>
    <col min="3586" max="3586" width="14" customWidth="1"/>
    <col min="3587" max="3587" width="14.42578125" customWidth="1"/>
    <col min="3588" max="3588" width="11.5703125" customWidth="1"/>
    <col min="3589" max="3589" width="11.7109375" customWidth="1"/>
    <col min="3590" max="3590" width="13" customWidth="1"/>
    <col min="3591" max="3591" width="34.7109375" customWidth="1"/>
    <col min="3841" max="3841" width="37.140625" customWidth="1"/>
    <col min="3842" max="3842" width="14" customWidth="1"/>
    <col min="3843" max="3843" width="14.42578125" customWidth="1"/>
    <col min="3844" max="3844" width="11.5703125" customWidth="1"/>
    <col min="3845" max="3845" width="11.7109375" customWidth="1"/>
    <col min="3846" max="3846" width="13" customWidth="1"/>
    <col min="3847" max="3847" width="34.7109375" customWidth="1"/>
    <col min="4097" max="4097" width="37.140625" customWidth="1"/>
    <col min="4098" max="4098" width="14" customWidth="1"/>
    <col min="4099" max="4099" width="14.42578125" customWidth="1"/>
    <col min="4100" max="4100" width="11.5703125" customWidth="1"/>
    <col min="4101" max="4101" width="11.7109375" customWidth="1"/>
    <col min="4102" max="4102" width="13" customWidth="1"/>
    <col min="4103" max="4103" width="34.7109375" customWidth="1"/>
    <col min="4353" max="4353" width="37.140625" customWidth="1"/>
    <col min="4354" max="4354" width="14" customWidth="1"/>
    <col min="4355" max="4355" width="14.42578125" customWidth="1"/>
    <col min="4356" max="4356" width="11.5703125" customWidth="1"/>
    <col min="4357" max="4357" width="11.7109375" customWidth="1"/>
    <col min="4358" max="4358" width="13" customWidth="1"/>
    <col min="4359" max="4359" width="34.7109375" customWidth="1"/>
    <col min="4609" max="4609" width="37.140625" customWidth="1"/>
    <col min="4610" max="4610" width="14" customWidth="1"/>
    <col min="4611" max="4611" width="14.42578125" customWidth="1"/>
    <col min="4612" max="4612" width="11.5703125" customWidth="1"/>
    <col min="4613" max="4613" width="11.7109375" customWidth="1"/>
    <col min="4614" max="4614" width="13" customWidth="1"/>
    <col min="4615" max="4615" width="34.7109375" customWidth="1"/>
    <col min="4865" max="4865" width="37.140625" customWidth="1"/>
    <col min="4866" max="4866" width="14" customWidth="1"/>
    <col min="4867" max="4867" width="14.42578125" customWidth="1"/>
    <col min="4868" max="4868" width="11.5703125" customWidth="1"/>
    <col min="4869" max="4869" width="11.7109375" customWidth="1"/>
    <col min="4870" max="4870" width="13" customWidth="1"/>
    <col min="4871" max="4871" width="34.7109375" customWidth="1"/>
    <col min="5121" max="5121" width="37.140625" customWidth="1"/>
    <col min="5122" max="5122" width="14" customWidth="1"/>
    <col min="5123" max="5123" width="14.42578125" customWidth="1"/>
    <col min="5124" max="5124" width="11.5703125" customWidth="1"/>
    <col min="5125" max="5125" width="11.7109375" customWidth="1"/>
    <col min="5126" max="5126" width="13" customWidth="1"/>
    <col min="5127" max="5127" width="34.7109375" customWidth="1"/>
    <col min="5377" max="5377" width="37.140625" customWidth="1"/>
    <col min="5378" max="5378" width="14" customWidth="1"/>
    <col min="5379" max="5379" width="14.42578125" customWidth="1"/>
    <col min="5380" max="5380" width="11.5703125" customWidth="1"/>
    <col min="5381" max="5381" width="11.7109375" customWidth="1"/>
    <col min="5382" max="5382" width="13" customWidth="1"/>
    <col min="5383" max="5383" width="34.7109375" customWidth="1"/>
    <col min="5633" max="5633" width="37.140625" customWidth="1"/>
    <col min="5634" max="5634" width="14" customWidth="1"/>
    <col min="5635" max="5635" width="14.42578125" customWidth="1"/>
    <col min="5636" max="5636" width="11.5703125" customWidth="1"/>
    <col min="5637" max="5637" width="11.7109375" customWidth="1"/>
    <col min="5638" max="5638" width="13" customWidth="1"/>
    <col min="5639" max="5639" width="34.7109375" customWidth="1"/>
    <col min="5889" max="5889" width="37.140625" customWidth="1"/>
    <col min="5890" max="5890" width="14" customWidth="1"/>
    <col min="5891" max="5891" width="14.42578125" customWidth="1"/>
    <col min="5892" max="5892" width="11.5703125" customWidth="1"/>
    <col min="5893" max="5893" width="11.7109375" customWidth="1"/>
    <col min="5894" max="5894" width="13" customWidth="1"/>
    <col min="5895" max="5895" width="34.7109375" customWidth="1"/>
    <col min="6145" max="6145" width="37.140625" customWidth="1"/>
    <col min="6146" max="6146" width="14" customWidth="1"/>
    <col min="6147" max="6147" width="14.42578125" customWidth="1"/>
    <col min="6148" max="6148" width="11.5703125" customWidth="1"/>
    <col min="6149" max="6149" width="11.7109375" customWidth="1"/>
    <col min="6150" max="6150" width="13" customWidth="1"/>
    <col min="6151" max="6151" width="34.7109375" customWidth="1"/>
    <col min="6401" max="6401" width="37.140625" customWidth="1"/>
    <col min="6402" max="6402" width="14" customWidth="1"/>
    <col min="6403" max="6403" width="14.42578125" customWidth="1"/>
    <col min="6404" max="6404" width="11.5703125" customWidth="1"/>
    <col min="6405" max="6405" width="11.7109375" customWidth="1"/>
    <col min="6406" max="6406" width="13" customWidth="1"/>
    <col min="6407" max="6407" width="34.7109375" customWidth="1"/>
    <col min="6657" max="6657" width="37.140625" customWidth="1"/>
    <col min="6658" max="6658" width="14" customWidth="1"/>
    <col min="6659" max="6659" width="14.42578125" customWidth="1"/>
    <col min="6660" max="6660" width="11.5703125" customWidth="1"/>
    <col min="6661" max="6661" width="11.7109375" customWidth="1"/>
    <col min="6662" max="6662" width="13" customWidth="1"/>
    <col min="6663" max="6663" width="34.7109375" customWidth="1"/>
    <col min="6913" max="6913" width="37.140625" customWidth="1"/>
    <col min="6914" max="6914" width="14" customWidth="1"/>
    <col min="6915" max="6915" width="14.42578125" customWidth="1"/>
    <col min="6916" max="6916" width="11.5703125" customWidth="1"/>
    <col min="6917" max="6917" width="11.7109375" customWidth="1"/>
    <col min="6918" max="6918" width="13" customWidth="1"/>
    <col min="6919" max="6919" width="34.7109375" customWidth="1"/>
    <col min="7169" max="7169" width="37.140625" customWidth="1"/>
    <col min="7170" max="7170" width="14" customWidth="1"/>
    <col min="7171" max="7171" width="14.42578125" customWidth="1"/>
    <col min="7172" max="7172" width="11.5703125" customWidth="1"/>
    <col min="7173" max="7173" width="11.7109375" customWidth="1"/>
    <col min="7174" max="7174" width="13" customWidth="1"/>
    <col min="7175" max="7175" width="34.7109375" customWidth="1"/>
    <col min="7425" max="7425" width="37.140625" customWidth="1"/>
    <col min="7426" max="7426" width="14" customWidth="1"/>
    <col min="7427" max="7427" width="14.42578125" customWidth="1"/>
    <col min="7428" max="7428" width="11.5703125" customWidth="1"/>
    <col min="7429" max="7429" width="11.7109375" customWidth="1"/>
    <col min="7430" max="7430" width="13" customWidth="1"/>
    <col min="7431" max="7431" width="34.7109375" customWidth="1"/>
    <col min="7681" max="7681" width="37.140625" customWidth="1"/>
    <col min="7682" max="7682" width="14" customWidth="1"/>
    <col min="7683" max="7683" width="14.42578125" customWidth="1"/>
    <col min="7684" max="7684" width="11.5703125" customWidth="1"/>
    <col min="7685" max="7685" width="11.7109375" customWidth="1"/>
    <col min="7686" max="7686" width="13" customWidth="1"/>
    <col min="7687" max="7687" width="34.7109375" customWidth="1"/>
    <col min="7937" max="7937" width="37.140625" customWidth="1"/>
    <col min="7938" max="7938" width="14" customWidth="1"/>
    <col min="7939" max="7939" width="14.42578125" customWidth="1"/>
    <col min="7940" max="7940" width="11.5703125" customWidth="1"/>
    <col min="7941" max="7941" width="11.7109375" customWidth="1"/>
    <col min="7942" max="7942" width="13" customWidth="1"/>
    <col min="7943" max="7943" width="34.7109375" customWidth="1"/>
    <col min="8193" max="8193" width="37.140625" customWidth="1"/>
    <col min="8194" max="8194" width="14" customWidth="1"/>
    <col min="8195" max="8195" width="14.42578125" customWidth="1"/>
    <col min="8196" max="8196" width="11.5703125" customWidth="1"/>
    <col min="8197" max="8197" width="11.7109375" customWidth="1"/>
    <col min="8198" max="8198" width="13" customWidth="1"/>
    <col min="8199" max="8199" width="34.7109375" customWidth="1"/>
    <col min="8449" max="8449" width="37.140625" customWidth="1"/>
    <col min="8450" max="8450" width="14" customWidth="1"/>
    <col min="8451" max="8451" width="14.42578125" customWidth="1"/>
    <col min="8452" max="8452" width="11.5703125" customWidth="1"/>
    <col min="8453" max="8453" width="11.7109375" customWidth="1"/>
    <col min="8454" max="8454" width="13" customWidth="1"/>
    <col min="8455" max="8455" width="34.7109375" customWidth="1"/>
    <col min="8705" max="8705" width="37.140625" customWidth="1"/>
    <col min="8706" max="8706" width="14" customWidth="1"/>
    <col min="8707" max="8707" width="14.42578125" customWidth="1"/>
    <col min="8708" max="8708" width="11.5703125" customWidth="1"/>
    <col min="8709" max="8709" width="11.7109375" customWidth="1"/>
    <col min="8710" max="8710" width="13" customWidth="1"/>
    <col min="8711" max="8711" width="34.7109375" customWidth="1"/>
    <col min="8961" max="8961" width="37.140625" customWidth="1"/>
    <col min="8962" max="8962" width="14" customWidth="1"/>
    <col min="8963" max="8963" width="14.42578125" customWidth="1"/>
    <col min="8964" max="8964" width="11.5703125" customWidth="1"/>
    <col min="8965" max="8965" width="11.7109375" customWidth="1"/>
    <col min="8966" max="8966" width="13" customWidth="1"/>
    <col min="8967" max="8967" width="34.7109375" customWidth="1"/>
    <col min="9217" max="9217" width="37.140625" customWidth="1"/>
    <col min="9218" max="9218" width="14" customWidth="1"/>
    <col min="9219" max="9219" width="14.42578125" customWidth="1"/>
    <col min="9220" max="9220" width="11.5703125" customWidth="1"/>
    <col min="9221" max="9221" width="11.7109375" customWidth="1"/>
    <col min="9222" max="9222" width="13" customWidth="1"/>
    <col min="9223" max="9223" width="34.7109375" customWidth="1"/>
    <col min="9473" max="9473" width="37.140625" customWidth="1"/>
    <col min="9474" max="9474" width="14" customWidth="1"/>
    <col min="9475" max="9475" width="14.42578125" customWidth="1"/>
    <col min="9476" max="9476" width="11.5703125" customWidth="1"/>
    <col min="9477" max="9477" width="11.7109375" customWidth="1"/>
    <col min="9478" max="9478" width="13" customWidth="1"/>
    <col min="9479" max="9479" width="34.7109375" customWidth="1"/>
    <col min="9729" max="9729" width="37.140625" customWidth="1"/>
    <col min="9730" max="9730" width="14" customWidth="1"/>
    <col min="9731" max="9731" width="14.42578125" customWidth="1"/>
    <col min="9732" max="9732" width="11.5703125" customWidth="1"/>
    <col min="9733" max="9733" width="11.7109375" customWidth="1"/>
    <col min="9734" max="9734" width="13" customWidth="1"/>
    <col min="9735" max="9735" width="34.7109375" customWidth="1"/>
    <col min="9985" max="9985" width="37.140625" customWidth="1"/>
    <col min="9986" max="9986" width="14" customWidth="1"/>
    <col min="9987" max="9987" width="14.42578125" customWidth="1"/>
    <col min="9988" max="9988" width="11.5703125" customWidth="1"/>
    <col min="9989" max="9989" width="11.7109375" customWidth="1"/>
    <col min="9990" max="9990" width="13" customWidth="1"/>
    <col min="9991" max="9991" width="34.7109375" customWidth="1"/>
    <col min="10241" max="10241" width="37.140625" customWidth="1"/>
    <col min="10242" max="10242" width="14" customWidth="1"/>
    <col min="10243" max="10243" width="14.42578125" customWidth="1"/>
    <col min="10244" max="10244" width="11.5703125" customWidth="1"/>
    <col min="10245" max="10245" width="11.7109375" customWidth="1"/>
    <col min="10246" max="10246" width="13" customWidth="1"/>
    <col min="10247" max="10247" width="34.7109375" customWidth="1"/>
    <col min="10497" max="10497" width="37.140625" customWidth="1"/>
    <col min="10498" max="10498" width="14" customWidth="1"/>
    <col min="10499" max="10499" width="14.42578125" customWidth="1"/>
    <col min="10500" max="10500" width="11.5703125" customWidth="1"/>
    <col min="10501" max="10501" width="11.7109375" customWidth="1"/>
    <col min="10502" max="10502" width="13" customWidth="1"/>
    <col min="10503" max="10503" width="34.7109375" customWidth="1"/>
    <col min="10753" max="10753" width="37.140625" customWidth="1"/>
    <col min="10754" max="10754" width="14" customWidth="1"/>
    <col min="10755" max="10755" width="14.42578125" customWidth="1"/>
    <col min="10756" max="10756" width="11.5703125" customWidth="1"/>
    <col min="10757" max="10757" width="11.7109375" customWidth="1"/>
    <col min="10758" max="10758" width="13" customWidth="1"/>
    <col min="10759" max="10759" width="34.7109375" customWidth="1"/>
    <col min="11009" max="11009" width="37.140625" customWidth="1"/>
    <col min="11010" max="11010" width="14" customWidth="1"/>
    <col min="11011" max="11011" width="14.42578125" customWidth="1"/>
    <col min="11012" max="11012" width="11.5703125" customWidth="1"/>
    <col min="11013" max="11013" width="11.7109375" customWidth="1"/>
    <col min="11014" max="11014" width="13" customWidth="1"/>
    <col min="11015" max="11015" width="34.7109375" customWidth="1"/>
    <col min="11265" max="11265" width="37.140625" customWidth="1"/>
    <col min="11266" max="11266" width="14" customWidth="1"/>
    <col min="11267" max="11267" width="14.42578125" customWidth="1"/>
    <col min="11268" max="11268" width="11.5703125" customWidth="1"/>
    <col min="11269" max="11269" width="11.7109375" customWidth="1"/>
    <col min="11270" max="11270" width="13" customWidth="1"/>
    <col min="11271" max="11271" width="34.7109375" customWidth="1"/>
    <col min="11521" max="11521" width="37.140625" customWidth="1"/>
    <col min="11522" max="11522" width="14" customWidth="1"/>
    <col min="11523" max="11523" width="14.42578125" customWidth="1"/>
    <col min="11524" max="11524" width="11.5703125" customWidth="1"/>
    <col min="11525" max="11525" width="11.7109375" customWidth="1"/>
    <col min="11526" max="11526" width="13" customWidth="1"/>
    <col min="11527" max="11527" width="34.7109375" customWidth="1"/>
    <col min="11777" max="11777" width="37.140625" customWidth="1"/>
    <col min="11778" max="11778" width="14" customWidth="1"/>
    <col min="11779" max="11779" width="14.42578125" customWidth="1"/>
    <col min="11780" max="11780" width="11.5703125" customWidth="1"/>
    <col min="11781" max="11781" width="11.7109375" customWidth="1"/>
    <col min="11782" max="11782" width="13" customWidth="1"/>
    <col min="11783" max="11783" width="34.7109375" customWidth="1"/>
    <col min="12033" max="12033" width="37.140625" customWidth="1"/>
    <col min="12034" max="12034" width="14" customWidth="1"/>
    <col min="12035" max="12035" width="14.42578125" customWidth="1"/>
    <col min="12036" max="12036" width="11.5703125" customWidth="1"/>
    <col min="12037" max="12037" width="11.7109375" customWidth="1"/>
    <col min="12038" max="12038" width="13" customWidth="1"/>
    <col min="12039" max="12039" width="34.7109375" customWidth="1"/>
    <col min="12289" max="12289" width="37.140625" customWidth="1"/>
    <col min="12290" max="12290" width="14" customWidth="1"/>
    <col min="12291" max="12291" width="14.42578125" customWidth="1"/>
    <col min="12292" max="12292" width="11.5703125" customWidth="1"/>
    <col min="12293" max="12293" width="11.7109375" customWidth="1"/>
    <col min="12294" max="12294" width="13" customWidth="1"/>
    <col min="12295" max="12295" width="34.7109375" customWidth="1"/>
    <col min="12545" max="12545" width="37.140625" customWidth="1"/>
    <col min="12546" max="12546" width="14" customWidth="1"/>
    <col min="12547" max="12547" width="14.42578125" customWidth="1"/>
    <col min="12548" max="12548" width="11.5703125" customWidth="1"/>
    <col min="12549" max="12549" width="11.7109375" customWidth="1"/>
    <col min="12550" max="12550" width="13" customWidth="1"/>
    <col min="12551" max="12551" width="34.7109375" customWidth="1"/>
    <col min="12801" max="12801" width="37.140625" customWidth="1"/>
    <col min="12802" max="12802" width="14" customWidth="1"/>
    <col min="12803" max="12803" width="14.42578125" customWidth="1"/>
    <col min="12804" max="12804" width="11.5703125" customWidth="1"/>
    <col min="12805" max="12805" width="11.7109375" customWidth="1"/>
    <col min="12806" max="12806" width="13" customWidth="1"/>
    <col min="12807" max="12807" width="34.7109375" customWidth="1"/>
    <col min="13057" max="13057" width="37.140625" customWidth="1"/>
    <col min="13058" max="13058" width="14" customWidth="1"/>
    <col min="13059" max="13059" width="14.42578125" customWidth="1"/>
    <col min="13060" max="13060" width="11.5703125" customWidth="1"/>
    <col min="13061" max="13061" width="11.7109375" customWidth="1"/>
    <col min="13062" max="13062" width="13" customWidth="1"/>
    <col min="13063" max="13063" width="34.7109375" customWidth="1"/>
    <col min="13313" max="13313" width="37.140625" customWidth="1"/>
    <col min="13314" max="13314" width="14" customWidth="1"/>
    <col min="13315" max="13315" width="14.42578125" customWidth="1"/>
    <col min="13316" max="13316" width="11.5703125" customWidth="1"/>
    <col min="13317" max="13317" width="11.7109375" customWidth="1"/>
    <col min="13318" max="13318" width="13" customWidth="1"/>
    <col min="13319" max="13319" width="34.7109375" customWidth="1"/>
    <col min="13569" max="13569" width="37.140625" customWidth="1"/>
    <col min="13570" max="13570" width="14" customWidth="1"/>
    <col min="13571" max="13571" width="14.42578125" customWidth="1"/>
    <col min="13572" max="13572" width="11.5703125" customWidth="1"/>
    <col min="13573" max="13573" width="11.7109375" customWidth="1"/>
    <col min="13574" max="13574" width="13" customWidth="1"/>
    <col min="13575" max="13575" width="34.7109375" customWidth="1"/>
    <col min="13825" max="13825" width="37.140625" customWidth="1"/>
    <col min="13826" max="13826" width="14" customWidth="1"/>
    <col min="13827" max="13827" width="14.42578125" customWidth="1"/>
    <col min="13828" max="13828" width="11.5703125" customWidth="1"/>
    <col min="13829" max="13829" width="11.7109375" customWidth="1"/>
    <col min="13830" max="13830" width="13" customWidth="1"/>
    <col min="13831" max="13831" width="34.7109375" customWidth="1"/>
    <col min="14081" max="14081" width="37.140625" customWidth="1"/>
    <col min="14082" max="14082" width="14" customWidth="1"/>
    <col min="14083" max="14083" width="14.42578125" customWidth="1"/>
    <col min="14084" max="14084" width="11.5703125" customWidth="1"/>
    <col min="14085" max="14085" width="11.7109375" customWidth="1"/>
    <col min="14086" max="14086" width="13" customWidth="1"/>
    <col min="14087" max="14087" width="34.7109375" customWidth="1"/>
    <col min="14337" max="14337" width="37.140625" customWidth="1"/>
    <col min="14338" max="14338" width="14" customWidth="1"/>
    <col min="14339" max="14339" width="14.42578125" customWidth="1"/>
    <col min="14340" max="14340" width="11.5703125" customWidth="1"/>
    <col min="14341" max="14341" width="11.7109375" customWidth="1"/>
    <col min="14342" max="14342" width="13" customWidth="1"/>
    <col min="14343" max="14343" width="34.7109375" customWidth="1"/>
    <col min="14593" max="14593" width="37.140625" customWidth="1"/>
    <col min="14594" max="14594" width="14" customWidth="1"/>
    <col min="14595" max="14595" width="14.42578125" customWidth="1"/>
    <col min="14596" max="14596" width="11.5703125" customWidth="1"/>
    <col min="14597" max="14597" width="11.7109375" customWidth="1"/>
    <col min="14598" max="14598" width="13" customWidth="1"/>
    <col min="14599" max="14599" width="34.7109375" customWidth="1"/>
    <col min="14849" max="14849" width="37.140625" customWidth="1"/>
    <col min="14850" max="14850" width="14" customWidth="1"/>
    <col min="14851" max="14851" width="14.42578125" customWidth="1"/>
    <col min="14852" max="14852" width="11.5703125" customWidth="1"/>
    <col min="14853" max="14853" width="11.7109375" customWidth="1"/>
    <col min="14854" max="14854" width="13" customWidth="1"/>
    <col min="14855" max="14855" width="34.7109375" customWidth="1"/>
    <col min="15105" max="15105" width="37.140625" customWidth="1"/>
    <col min="15106" max="15106" width="14" customWidth="1"/>
    <col min="15107" max="15107" width="14.42578125" customWidth="1"/>
    <col min="15108" max="15108" width="11.5703125" customWidth="1"/>
    <col min="15109" max="15109" width="11.7109375" customWidth="1"/>
    <col min="15110" max="15110" width="13" customWidth="1"/>
    <col min="15111" max="15111" width="34.7109375" customWidth="1"/>
    <col min="15361" max="15361" width="37.140625" customWidth="1"/>
    <col min="15362" max="15362" width="14" customWidth="1"/>
    <col min="15363" max="15363" width="14.42578125" customWidth="1"/>
    <col min="15364" max="15364" width="11.5703125" customWidth="1"/>
    <col min="15365" max="15365" width="11.7109375" customWidth="1"/>
    <col min="15366" max="15366" width="13" customWidth="1"/>
    <col min="15367" max="15367" width="34.7109375" customWidth="1"/>
    <col min="15617" max="15617" width="37.140625" customWidth="1"/>
    <col min="15618" max="15618" width="14" customWidth="1"/>
    <col min="15619" max="15619" width="14.42578125" customWidth="1"/>
    <col min="15620" max="15620" width="11.5703125" customWidth="1"/>
    <col min="15621" max="15621" width="11.7109375" customWidth="1"/>
    <col min="15622" max="15622" width="13" customWidth="1"/>
    <col min="15623" max="15623" width="34.7109375" customWidth="1"/>
    <col min="15873" max="15873" width="37.140625" customWidth="1"/>
    <col min="15874" max="15874" width="14" customWidth="1"/>
    <col min="15875" max="15875" width="14.42578125" customWidth="1"/>
    <col min="15876" max="15876" width="11.5703125" customWidth="1"/>
    <col min="15877" max="15877" width="11.7109375" customWidth="1"/>
    <col min="15878" max="15878" width="13" customWidth="1"/>
    <col min="15879" max="15879" width="34.7109375" customWidth="1"/>
    <col min="16129" max="16129" width="37.140625" customWidth="1"/>
    <col min="16130" max="16130" width="14" customWidth="1"/>
    <col min="16131" max="16131" width="14.42578125" customWidth="1"/>
    <col min="16132" max="16132" width="11.5703125" customWidth="1"/>
    <col min="16133" max="16133" width="11.7109375" customWidth="1"/>
    <col min="16134" max="16134" width="13" customWidth="1"/>
    <col min="16135" max="16135" width="34.7109375" customWidth="1"/>
  </cols>
  <sheetData>
    <row r="1" spans="1:7" s="1" customFormat="1" ht="48" customHeight="1">
      <c r="A1" s="393" t="s">
        <v>210</v>
      </c>
      <c r="B1" s="394"/>
      <c r="C1" s="394"/>
      <c r="D1" s="394"/>
      <c r="E1" s="394"/>
      <c r="F1" s="394"/>
      <c r="G1" s="394"/>
    </row>
    <row r="2" spans="1:7" s="1" customFormat="1" ht="15">
      <c r="A2" s="394"/>
      <c r="B2" s="394"/>
      <c r="C2" s="394"/>
      <c r="D2" s="394"/>
      <c r="E2" s="394"/>
      <c r="F2" s="394"/>
      <c r="G2" s="394"/>
    </row>
    <row r="3" spans="1:7" s="2" customFormat="1" ht="12.75" customHeight="1">
      <c r="A3" s="395" t="s">
        <v>211</v>
      </c>
      <c r="B3" s="396"/>
      <c r="C3" s="396"/>
      <c r="D3" s="396"/>
      <c r="E3" s="396"/>
      <c r="F3" s="396"/>
      <c r="G3" s="395"/>
    </row>
    <row r="4" spans="1:7" s="3" customFormat="1" ht="36.75" customHeight="1">
      <c r="A4" s="397" t="s">
        <v>212</v>
      </c>
      <c r="B4" s="399" t="s">
        <v>213</v>
      </c>
      <c r="C4" s="401" t="s">
        <v>214</v>
      </c>
      <c r="D4" s="403" t="s">
        <v>215</v>
      </c>
      <c r="E4" s="404"/>
      <c r="F4" s="404"/>
      <c r="G4" s="405"/>
    </row>
    <row r="5" spans="1:7" s="3" customFormat="1" ht="36.75" customHeight="1">
      <c r="A5" s="398"/>
      <c r="B5" s="400"/>
      <c r="C5" s="402"/>
      <c r="D5" s="4" t="s">
        <v>216</v>
      </c>
      <c r="E5" s="4" t="s">
        <v>217</v>
      </c>
      <c r="F5" s="5" t="s">
        <v>218</v>
      </c>
      <c r="G5" s="406"/>
    </row>
    <row r="6" spans="1:7" s="9" customFormat="1" ht="27" customHeight="1">
      <c r="A6" s="6" t="s">
        <v>219</v>
      </c>
      <c r="B6" s="7">
        <v>86</v>
      </c>
      <c r="C6" s="8">
        <v>118330928</v>
      </c>
      <c r="D6" s="8">
        <v>99568422</v>
      </c>
      <c r="E6" s="8">
        <v>12530832</v>
      </c>
      <c r="F6" s="8">
        <v>6231674</v>
      </c>
      <c r="G6" s="6" t="s">
        <v>220</v>
      </c>
    </row>
    <row r="7" spans="1:7" s="12" customFormat="1" ht="17.25" customHeight="1">
      <c r="A7" s="10" t="s">
        <v>221</v>
      </c>
      <c r="B7" s="10"/>
      <c r="C7" s="11" t="s">
        <v>222</v>
      </c>
      <c r="D7" s="11" t="s">
        <v>222</v>
      </c>
      <c r="E7" s="11" t="s">
        <v>222</v>
      </c>
      <c r="F7" s="11" t="s">
        <v>222</v>
      </c>
      <c r="G7" s="10" t="s">
        <v>223</v>
      </c>
    </row>
    <row r="8" spans="1:7" s="15" customFormat="1" ht="15" customHeight="1">
      <c r="A8" s="13" t="s">
        <v>224</v>
      </c>
      <c r="B8" s="10" t="s">
        <v>225</v>
      </c>
      <c r="C8" s="11">
        <v>75642982</v>
      </c>
      <c r="D8" s="11">
        <v>69255144</v>
      </c>
      <c r="E8" s="11">
        <v>5031933</v>
      </c>
      <c r="F8" s="11">
        <v>1355905</v>
      </c>
      <c r="G8" s="14" t="s">
        <v>226</v>
      </c>
    </row>
    <row r="9" spans="1:7" s="15" customFormat="1" ht="24">
      <c r="A9" s="13" t="s">
        <v>227</v>
      </c>
      <c r="B9" s="10" t="s">
        <v>228</v>
      </c>
      <c r="C9" s="11">
        <v>17318916</v>
      </c>
      <c r="D9" s="11">
        <v>13899625</v>
      </c>
      <c r="E9" s="11">
        <v>2102357</v>
      </c>
      <c r="F9" s="11">
        <v>1316934</v>
      </c>
      <c r="G9" s="14" t="s">
        <v>229</v>
      </c>
    </row>
    <row r="10" spans="1:7" s="15" customFormat="1" ht="27" customHeight="1">
      <c r="A10" s="13" t="s">
        <v>230</v>
      </c>
      <c r="B10" s="10" t="s">
        <v>231</v>
      </c>
      <c r="C10" s="11">
        <v>6349778</v>
      </c>
      <c r="D10" s="11">
        <v>4864274</v>
      </c>
      <c r="E10" s="11">
        <v>860991</v>
      </c>
      <c r="F10" s="11">
        <v>624513</v>
      </c>
      <c r="G10" s="14" t="s">
        <v>232</v>
      </c>
    </row>
    <row r="11" spans="1:7" s="15" customFormat="1" ht="15" customHeight="1">
      <c r="A11" s="13" t="s">
        <v>233</v>
      </c>
      <c r="B11" s="10" t="s">
        <v>234</v>
      </c>
      <c r="C11" s="11">
        <v>2758646</v>
      </c>
      <c r="D11" s="11">
        <v>898619</v>
      </c>
      <c r="E11" s="11">
        <v>1529786</v>
      </c>
      <c r="F11" s="11">
        <v>330241</v>
      </c>
      <c r="G11" s="14" t="s">
        <v>235</v>
      </c>
    </row>
    <row r="12" spans="1:7" s="15" customFormat="1" ht="24">
      <c r="A12" s="13" t="s">
        <v>236</v>
      </c>
      <c r="B12" s="10" t="s">
        <v>237</v>
      </c>
      <c r="C12" s="11">
        <v>16260606</v>
      </c>
      <c r="D12" s="11">
        <v>10650760</v>
      </c>
      <c r="E12" s="11">
        <v>3005765</v>
      </c>
      <c r="F12" s="11">
        <v>2604081</v>
      </c>
      <c r="G12" s="14" t="s">
        <v>238</v>
      </c>
    </row>
    <row r="13" spans="1:7" s="9" customFormat="1" ht="38.25" customHeight="1">
      <c r="A13" s="6" t="s">
        <v>239</v>
      </c>
      <c r="B13" s="7">
        <v>87</v>
      </c>
      <c r="C13" s="8">
        <v>7711094</v>
      </c>
      <c r="D13" s="8">
        <v>7510305</v>
      </c>
      <c r="E13" s="8">
        <v>71248</v>
      </c>
      <c r="F13" s="8">
        <v>129541</v>
      </c>
      <c r="G13" s="6" t="s">
        <v>240</v>
      </c>
    </row>
    <row r="14" spans="1:7" s="12" customFormat="1" ht="17.25" customHeight="1">
      <c r="A14" s="10" t="s">
        <v>221</v>
      </c>
      <c r="B14" s="10"/>
      <c r="C14" s="11" t="s">
        <v>222</v>
      </c>
      <c r="D14" s="11" t="s">
        <v>222</v>
      </c>
      <c r="E14" s="11" t="s">
        <v>222</v>
      </c>
      <c r="F14" s="11" t="s">
        <v>222</v>
      </c>
      <c r="G14" s="10" t="s">
        <v>223</v>
      </c>
    </row>
    <row r="15" spans="1:7" s="15" customFormat="1" ht="24">
      <c r="A15" s="16" t="s">
        <v>241</v>
      </c>
      <c r="B15" s="10" t="s">
        <v>242</v>
      </c>
      <c r="C15" s="11">
        <v>175983</v>
      </c>
      <c r="D15" s="11">
        <v>155482</v>
      </c>
      <c r="E15" s="11">
        <v>14083</v>
      </c>
      <c r="F15" s="11">
        <v>6418</v>
      </c>
      <c r="G15" s="14" t="s">
        <v>243</v>
      </c>
    </row>
    <row r="16" spans="1:7" s="15" customFormat="1" ht="60">
      <c r="A16" s="16" t="s">
        <v>244</v>
      </c>
      <c r="B16" s="10" t="s">
        <v>245</v>
      </c>
      <c r="C16" s="11">
        <v>2751645</v>
      </c>
      <c r="D16" s="11">
        <v>2740322</v>
      </c>
      <c r="E16" s="11">
        <v>11323</v>
      </c>
      <c r="F16" s="11" t="s">
        <v>246</v>
      </c>
      <c r="G16" s="14" t="s">
        <v>247</v>
      </c>
    </row>
    <row r="17" spans="1:7" s="15" customFormat="1" ht="36">
      <c r="A17" s="16" t="s">
        <v>248</v>
      </c>
      <c r="B17" s="10" t="s">
        <v>249</v>
      </c>
      <c r="C17" s="11">
        <v>1762739</v>
      </c>
      <c r="D17" s="11">
        <v>1740464</v>
      </c>
      <c r="E17" s="11">
        <v>14847</v>
      </c>
      <c r="F17" s="11">
        <v>7428</v>
      </c>
      <c r="G17" s="14" t="s">
        <v>250</v>
      </c>
    </row>
    <row r="18" spans="1:7" s="15" customFormat="1" ht="24">
      <c r="A18" s="16" t="s">
        <v>251</v>
      </c>
      <c r="B18" s="10" t="s">
        <v>252</v>
      </c>
      <c r="C18" s="11">
        <v>3020727</v>
      </c>
      <c r="D18" s="11">
        <v>2874037</v>
      </c>
      <c r="E18" s="11">
        <v>30995</v>
      </c>
      <c r="F18" s="11">
        <v>115695</v>
      </c>
      <c r="G18" s="14" t="s">
        <v>253</v>
      </c>
    </row>
    <row r="19" spans="1:7" s="9" customFormat="1" ht="38.25" customHeight="1">
      <c r="A19" s="6" t="s">
        <v>254</v>
      </c>
      <c r="B19" s="7">
        <v>88</v>
      </c>
      <c r="C19" s="8">
        <v>686307</v>
      </c>
      <c r="D19" s="8">
        <v>516821</v>
      </c>
      <c r="E19" s="8">
        <v>59032</v>
      </c>
      <c r="F19" s="8">
        <v>110454</v>
      </c>
      <c r="G19" s="6" t="s">
        <v>255</v>
      </c>
    </row>
    <row r="20" spans="1:7" s="12" customFormat="1" ht="15.75" customHeight="1">
      <c r="A20" s="10" t="s">
        <v>221</v>
      </c>
      <c r="B20" s="10"/>
      <c r="C20" s="11" t="s">
        <v>222</v>
      </c>
      <c r="D20" s="11" t="s">
        <v>222</v>
      </c>
      <c r="E20" s="11" t="s">
        <v>222</v>
      </c>
      <c r="F20" s="11" t="s">
        <v>222</v>
      </c>
      <c r="G20" s="10" t="s">
        <v>223</v>
      </c>
    </row>
    <row r="21" spans="1:7" s="15" customFormat="1" ht="36">
      <c r="A21" s="16" t="s">
        <v>256</v>
      </c>
      <c r="B21" s="10" t="s">
        <v>257</v>
      </c>
      <c r="C21" s="11">
        <v>206597</v>
      </c>
      <c r="D21" s="11">
        <v>129769</v>
      </c>
      <c r="E21" s="11">
        <v>1538</v>
      </c>
      <c r="F21" s="11">
        <v>75290</v>
      </c>
      <c r="G21" s="14" t="s">
        <v>258</v>
      </c>
    </row>
    <row r="22" spans="1:7" s="15" customFormat="1" ht="24">
      <c r="A22" s="16" t="s">
        <v>259</v>
      </c>
      <c r="B22" s="10" t="s">
        <v>260</v>
      </c>
      <c r="C22" s="11">
        <v>33144</v>
      </c>
      <c r="D22" s="11">
        <v>29998</v>
      </c>
      <c r="E22" s="11">
        <v>3146</v>
      </c>
      <c r="F22" s="11" t="s">
        <v>246</v>
      </c>
      <c r="G22" s="14" t="s">
        <v>261</v>
      </c>
    </row>
    <row r="23" spans="1:7" s="15" customFormat="1" ht="36">
      <c r="A23" s="17" t="s">
        <v>262</v>
      </c>
      <c r="B23" s="18" t="s">
        <v>263</v>
      </c>
      <c r="C23" s="19">
        <v>446566</v>
      </c>
      <c r="D23" s="19">
        <v>357054</v>
      </c>
      <c r="E23" s="19">
        <v>54348</v>
      </c>
      <c r="F23" s="19">
        <v>35164</v>
      </c>
      <c r="G23" s="20" t="s">
        <v>264</v>
      </c>
    </row>
    <row r="24" spans="1:7">
      <c r="C24" s="21"/>
      <c r="D24" s="21"/>
      <c r="E24" s="21"/>
      <c r="F24" s="21"/>
    </row>
  </sheetData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5" orientation="landscape" useFirstPageNumber="1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17" sqref="E17:F18"/>
    </sheetView>
  </sheetViews>
  <sheetFormatPr defaultRowHeight="12.75"/>
  <cols>
    <col min="1" max="1" width="38.28515625" customWidth="1"/>
    <col min="2" max="2" width="15.7109375" customWidth="1"/>
    <col min="3" max="3" width="13.5703125" customWidth="1"/>
    <col min="4" max="4" width="11.140625" customWidth="1"/>
    <col min="5" max="5" width="10.5703125" customWidth="1"/>
    <col min="6" max="6" width="12.42578125" bestFit="1" customWidth="1"/>
    <col min="7" max="7" width="35.85546875" customWidth="1"/>
    <col min="257" max="257" width="38.28515625" customWidth="1"/>
    <col min="258" max="258" width="15.7109375" customWidth="1"/>
    <col min="259" max="259" width="13.5703125" customWidth="1"/>
    <col min="260" max="260" width="11.140625" customWidth="1"/>
    <col min="261" max="261" width="10.5703125" customWidth="1"/>
    <col min="262" max="262" width="12.42578125" bestFit="1" customWidth="1"/>
    <col min="263" max="263" width="35.85546875" customWidth="1"/>
    <col min="513" max="513" width="38.28515625" customWidth="1"/>
    <col min="514" max="514" width="15.7109375" customWidth="1"/>
    <col min="515" max="515" width="13.5703125" customWidth="1"/>
    <col min="516" max="516" width="11.140625" customWidth="1"/>
    <col min="517" max="517" width="10.5703125" customWidth="1"/>
    <col min="518" max="518" width="12.42578125" bestFit="1" customWidth="1"/>
    <col min="519" max="519" width="35.85546875" customWidth="1"/>
    <col min="769" max="769" width="38.28515625" customWidth="1"/>
    <col min="770" max="770" width="15.7109375" customWidth="1"/>
    <col min="771" max="771" width="13.5703125" customWidth="1"/>
    <col min="772" max="772" width="11.140625" customWidth="1"/>
    <col min="773" max="773" width="10.5703125" customWidth="1"/>
    <col min="774" max="774" width="12.42578125" bestFit="1" customWidth="1"/>
    <col min="775" max="775" width="35.85546875" customWidth="1"/>
    <col min="1025" max="1025" width="38.28515625" customWidth="1"/>
    <col min="1026" max="1026" width="15.7109375" customWidth="1"/>
    <col min="1027" max="1027" width="13.5703125" customWidth="1"/>
    <col min="1028" max="1028" width="11.140625" customWidth="1"/>
    <col min="1029" max="1029" width="10.5703125" customWidth="1"/>
    <col min="1030" max="1030" width="12.42578125" bestFit="1" customWidth="1"/>
    <col min="1031" max="1031" width="35.85546875" customWidth="1"/>
    <col min="1281" max="1281" width="38.28515625" customWidth="1"/>
    <col min="1282" max="1282" width="15.7109375" customWidth="1"/>
    <col min="1283" max="1283" width="13.5703125" customWidth="1"/>
    <col min="1284" max="1284" width="11.140625" customWidth="1"/>
    <col min="1285" max="1285" width="10.5703125" customWidth="1"/>
    <col min="1286" max="1286" width="12.42578125" bestFit="1" customWidth="1"/>
    <col min="1287" max="1287" width="35.85546875" customWidth="1"/>
    <col min="1537" max="1537" width="38.28515625" customWidth="1"/>
    <col min="1538" max="1538" width="15.7109375" customWidth="1"/>
    <col min="1539" max="1539" width="13.5703125" customWidth="1"/>
    <col min="1540" max="1540" width="11.140625" customWidth="1"/>
    <col min="1541" max="1541" width="10.5703125" customWidth="1"/>
    <col min="1542" max="1542" width="12.42578125" bestFit="1" customWidth="1"/>
    <col min="1543" max="1543" width="35.85546875" customWidth="1"/>
    <col min="1793" max="1793" width="38.28515625" customWidth="1"/>
    <col min="1794" max="1794" width="15.7109375" customWidth="1"/>
    <col min="1795" max="1795" width="13.5703125" customWidth="1"/>
    <col min="1796" max="1796" width="11.140625" customWidth="1"/>
    <col min="1797" max="1797" width="10.5703125" customWidth="1"/>
    <col min="1798" max="1798" width="12.42578125" bestFit="1" customWidth="1"/>
    <col min="1799" max="1799" width="35.85546875" customWidth="1"/>
    <col min="2049" max="2049" width="38.28515625" customWidth="1"/>
    <col min="2050" max="2050" width="15.7109375" customWidth="1"/>
    <col min="2051" max="2051" width="13.5703125" customWidth="1"/>
    <col min="2052" max="2052" width="11.140625" customWidth="1"/>
    <col min="2053" max="2053" width="10.5703125" customWidth="1"/>
    <col min="2054" max="2054" width="12.42578125" bestFit="1" customWidth="1"/>
    <col min="2055" max="2055" width="35.85546875" customWidth="1"/>
    <col min="2305" max="2305" width="38.28515625" customWidth="1"/>
    <col min="2306" max="2306" width="15.7109375" customWidth="1"/>
    <col min="2307" max="2307" width="13.5703125" customWidth="1"/>
    <col min="2308" max="2308" width="11.140625" customWidth="1"/>
    <col min="2309" max="2309" width="10.5703125" customWidth="1"/>
    <col min="2310" max="2310" width="12.42578125" bestFit="1" customWidth="1"/>
    <col min="2311" max="2311" width="35.85546875" customWidth="1"/>
    <col min="2561" max="2561" width="38.28515625" customWidth="1"/>
    <col min="2562" max="2562" width="15.7109375" customWidth="1"/>
    <col min="2563" max="2563" width="13.5703125" customWidth="1"/>
    <col min="2564" max="2564" width="11.140625" customWidth="1"/>
    <col min="2565" max="2565" width="10.5703125" customWidth="1"/>
    <col min="2566" max="2566" width="12.42578125" bestFit="1" customWidth="1"/>
    <col min="2567" max="2567" width="35.85546875" customWidth="1"/>
    <col min="2817" max="2817" width="38.28515625" customWidth="1"/>
    <col min="2818" max="2818" width="15.7109375" customWidth="1"/>
    <col min="2819" max="2819" width="13.5703125" customWidth="1"/>
    <col min="2820" max="2820" width="11.140625" customWidth="1"/>
    <col min="2821" max="2821" width="10.5703125" customWidth="1"/>
    <col min="2822" max="2822" width="12.42578125" bestFit="1" customWidth="1"/>
    <col min="2823" max="2823" width="35.85546875" customWidth="1"/>
    <col min="3073" max="3073" width="38.28515625" customWidth="1"/>
    <col min="3074" max="3074" width="15.7109375" customWidth="1"/>
    <col min="3075" max="3075" width="13.5703125" customWidth="1"/>
    <col min="3076" max="3076" width="11.140625" customWidth="1"/>
    <col min="3077" max="3077" width="10.5703125" customWidth="1"/>
    <col min="3078" max="3078" width="12.42578125" bestFit="1" customWidth="1"/>
    <col min="3079" max="3079" width="35.85546875" customWidth="1"/>
    <col min="3329" max="3329" width="38.28515625" customWidth="1"/>
    <col min="3330" max="3330" width="15.7109375" customWidth="1"/>
    <col min="3331" max="3331" width="13.5703125" customWidth="1"/>
    <col min="3332" max="3332" width="11.140625" customWidth="1"/>
    <col min="3333" max="3333" width="10.5703125" customWidth="1"/>
    <col min="3334" max="3334" width="12.42578125" bestFit="1" customWidth="1"/>
    <col min="3335" max="3335" width="35.85546875" customWidth="1"/>
    <col min="3585" max="3585" width="38.28515625" customWidth="1"/>
    <col min="3586" max="3586" width="15.7109375" customWidth="1"/>
    <col min="3587" max="3587" width="13.5703125" customWidth="1"/>
    <col min="3588" max="3588" width="11.140625" customWidth="1"/>
    <col min="3589" max="3589" width="10.5703125" customWidth="1"/>
    <col min="3590" max="3590" width="12.42578125" bestFit="1" customWidth="1"/>
    <col min="3591" max="3591" width="35.85546875" customWidth="1"/>
    <col min="3841" max="3841" width="38.28515625" customWidth="1"/>
    <col min="3842" max="3842" width="15.7109375" customWidth="1"/>
    <col min="3843" max="3843" width="13.5703125" customWidth="1"/>
    <col min="3844" max="3844" width="11.140625" customWidth="1"/>
    <col min="3845" max="3845" width="10.5703125" customWidth="1"/>
    <col min="3846" max="3846" width="12.42578125" bestFit="1" customWidth="1"/>
    <col min="3847" max="3847" width="35.85546875" customWidth="1"/>
    <col min="4097" max="4097" width="38.28515625" customWidth="1"/>
    <col min="4098" max="4098" width="15.7109375" customWidth="1"/>
    <col min="4099" max="4099" width="13.5703125" customWidth="1"/>
    <col min="4100" max="4100" width="11.140625" customWidth="1"/>
    <col min="4101" max="4101" width="10.5703125" customWidth="1"/>
    <col min="4102" max="4102" width="12.42578125" bestFit="1" customWidth="1"/>
    <col min="4103" max="4103" width="35.85546875" customWidth="1"/>
    <col min="4353" max="4353" width="38.28515625" customWidth="1"/>
    <col min="4354" max="4354" width="15.7109375" customWidth="1"/>
    <col min="4355" max="4355" width="13.5703125" customWidth="1"/>
    <col min="4356" max="4356" width="11.140625" customWidth="1"/>
    <col min="4357" max="4357" width="10.5703125" customWidth="1"/>
    <col min="4358" max="4358" width="12.42578125" bestFit="1" customWidth="1"/>
    <col min="4359" max="4359" width="35.85546875" customWidth="1"/>
    <col min="4609" max="4609" width="38.28515625" customWidth="1"/>
    <col min="4610" max="4610" width="15.7109375" customWidth="1"/>
    <col min="4611" max="4611" width="13.5703125" customWidth="1"/>
    <col min="4612" max="4612" width="11.140625" customWidth="1"/>
    <col min="4613" max="4613" width="10.5703125" customWidth="1"/>
    <col min="4614" max="4614" width="12.42578125" bestFit="1" customWidth="1"/>
    <col min="4615" max="4615" width="35.85546875" customWidth="1"/>
    <col min="4865" max="4865" width="38.28515625" customWidth="1"/>
    <col min="4866" max="4866" width="15.7109375" customWidth="1"/>
    <col min="4867" max="4867" width="13.5703125" customWidth="1"/>
    <col min="4868" max="4868" width="11.140625" customWidth="1"/>
    <col min="4869" max="4869" width="10.5703125" customWidth="1"/>
    <col min="4870" max="4870" width="12.42578125" bestFit="1" customWidth="1"/>
    <col min="4871" max="4871" width="35.85546875" customWidth="1"/>
    <col min="5121" max="5121" width="38.28515625" customWidth="1"/>
    <col min="5122" max="5122" width="15.7109375" customWidth="1"/>
    <col min="5123" max="5123" width="13.5703125" customWidth="1"/>
    <col min="5124" max="5124" width="11.140625" customWidth="1"/>
    <col min="5125" max="5125" width="10.5703125" customWidth="1"/>
    <col min="5126" max="5126" width="12.42578125" bestFit="1" customWidth="1"/>
    <col min="5127" max="5127" width="35.85546875" customWidth="1"/>
    <col min="5377" max="5377" width="38.28515625" customWidth="1"/>
    <col min="5378" max="5378" width="15.7109375" customWidth="1"/>
    <col min="5379" max="5379" width="13.5703125" customWidth="1"/>
    <col min="5380" max="5380" width="11.140625" customWidth="1"/>
    <col min="5381" max="5381" width="10.5703125" customWidth="1"/>
    <col min="5382" max="5382" width="12.42578125" bestFit="1" customWidth="1"/>
    <col min="5383" max="5383" width="35.85546875" customWidth="1"/>
    <col min="5633" max="5633" width="38.28515625" customWidth="1"/>
    <col min="5634" max="5634" width="15.7109375" customWidth="1"/>
    <col min="5635" max="5635" width="13.5703125" customWidth="1"/>
    <col min="5636" max="5636" width="11.140625" customWidth="1"/>
    <col min="5637" max="5637" width="10.5703125" customWidth="1"/>
    <col min="5638" max="5638" width="12.42578125" bestFit="1" customWidth="1"/>
    <col min="5639" max="5639" width="35.85546875" customWidth="1"/>
    <col min="5889" max="5889" width="38.28515625" customWidth="1"/>
    <col min="5890" max="5890" width="15.7109375" customWidth="1"/>
    <col min="5891" max="5891" width="13.5703125" customWidth="1"/>
    <col min="5892" max="5892" width="11.140625" customWidth="1"/>
    <col min="5893" max="5893" width="10.5703125" customWidth="1"/>
    <col min="5894" max="5894" width="12.42578125" bestFit="1" customWidth="1"/>
    <col min="5895" max="5895" width="35.85546875" customWidth="1"/>
    <col min="6145" max="6145" width="38.28515625" customWidth="1"/>
    <col min="6146" max="6146" width="15.7109375" customWidth="1"/>
    <col min="6147" max="6147" width="13.5703125" customWidth="1"/>
    <col min="6148" max="6148" width="11.140625" customWidth="1"/>
    <col min="6149" max="6149" width="10.5703125" customWidth="1"/>
    <col min="6150" max="6150" width="12.42578125" bestFit="1" customWidth="1"/>
    <col min="6151" max="6151" width="35.85546875" customWidth="1"/>
    <col min="6401" max="6401" width="38.28515625" customWidth="1"/>
    <col min="6402" max="6402" width="15.7109375" customWidth="1"/>
    <col min="6403" max="6403" width="13.5703125" customWidth="1"/>
    <col min="6404" max="6404" width="11.140625" customWidth="1"/>
    <col min="6405" max="6405" width="10.5703125" customWidth="1"/>
    <col min="6406" max="6406" width="12.42578125" bestFit="1" customWidth="1"/>
    <col min="6407" max="6407" width="35.85546875" customWidth="1"/>
    <col min="6657" max="6657" width="38.28515625" customWidth="1"/>
    <col min="6658" max="6658" width="15.7109375" customWidth="1"/>
    <col min="6659" max="6659" width="13.5703125" customWidth="1"/>
    <col min="6660" max="6660" width="11.140625" customWidth="1"/>
    <col min="6661" max="6661" width="10.5703125" customWidth="1"/>
    <col min="6662" max="6662" width="12.42578125" bestFit="1" customWidth="1"/>
    <col min="6663" max="6663" width="35.85546875" customWidth="1"/>
    <col min="6913" max="6913" width="38.28515625" customWidth="1"/>
    <col min="6914" max="6914" width="15.7109375" customWidth="1"/>
    <col min="6915" max="6915" width="13.5703125" customWidth="1"/>
    <col min="6916" max="6916" width="11.140625" customWidth="1"/>
    <col min="6917" max="6917" width="10.5703125" customWidth="1"/>
    <col min="6918" max="6918" width="12.42578125" bestFit="1" customWidth="1"/>
    <col min="6919" max="6919" width="35.85546875" customWidth="1"/>
    <col min="7169" max="7169" width="38.28515625" customWidth="1"/>
    <col min="7170" max="7170" width="15.7109375" customWidth="1"/>
    <col min="7171" max="7171" width="13.5703125" customWidth="1"/>
    <col min="7172" max="7172" width="11.140625" customWidth="1"/>
    <col min="7173" max="7173" width="10.5703125" customWidth="1"/>
    <col min="7174" max="7174" width="12.42578125" bestFit="1" customWidth="1"/>
    <col min="7175" max="7175" width="35.85546875" customWidth="1"/>
    <col min="7425" max="7425" width="38.28515625" customWidth="1"/>
    <col min="7426" max="7426" width="15.7109375" customWidth="1"/>
    <col min="7427" max="7427" width="13.5703125" customWidth="1"/>
    <col min="7428" max="7428" width="11.140625" customWidth="1"/>
    <col min="7429" max="7429" width="10.5703125" customWidth="1"/>
    <col min="7430" max="7430" width="12.42578125" bestFit="1" customWidth="1"/>
    <col min="7431" max="7431" width="35.85546875" customWidth="1"/>
    <col min="7681" max="7681" width="38.28515625" customWidth="1"/>
    <col min="7682" max="7682" width="15.7109375" customWidth="1"/>
    <col min="7683" max="7683" width="13.5703125" customWidth="1"/>
    <col min="7684" max="7684" width="11.140625" customWidth="1"/>
    <col min="7685" max="7685" width="10.5703125" customWidth="1"/>
    <col min="7686" max="7686" width="12.42578125" bestFit="1" customWidth="1"/>
    <col min="7687" max="7687" width="35.85546875" customWidth="1"/>
    <col min="7937" max="7937" width="38.28515625" customWidth="1"/>
    <col min="7938" max="7938" width="15.7109375" customWidth="1"/>
    <col min="7939" max="7939" width="13.5703125" customWidth="1"/>
    <col min="7940" max="7940" width="11.140625" customWidth="1"/>
    <col min="7941" max="7941" width="10.5703125" customWidth="1"/>
    <col min="7942" max="7942" width="12.42578125" bestFit="1" customWidth="1"/>
    <col min="7943" max="7943" width="35.85546875" customWidth="1"/>
    <col min="8193" max="8193" width="38.28515625" customWidth="1"/>
    <col min="8194" max="8194" width="15.7109375" customWidth="1"/>
    <col min="8195" max="8195" width="13.5703125" customWidth="1"/>
    <col min="8196" max="8196" width="11.140625" customWidth="1"/>
    <col min="8197" max="8197" width="10.5703125" customWidth="1"/>
    <col min="8198" max="8198" width="12.42578125" bestFit="1" customWidth="1"/>
    <col min="8199" max="8199" width="35.85546875" customWidth="1"/>
    <col min="8449" max="8449" width="38.28515625" customWidth="1"/>
    <col min="8450" max="8450" width="15.7109375" customWidth="1"/>
    <col min="8451" max="8451" width="13.5703125" customWidth="1"/>
    <col min="8452" max="8452" width="11.140625" customWidth="1"/>
    <col min="8453" max="8453" width="10.5703125" customWidth="1"/>
    <col min="8454" max="8454" width="12.42578125" bestFit="1" customWidth="1"/>
    <col min="8455" max="8455" width="35.85546875" customWidth="1"/>
    <col min="8705" max="8705" width="38.28515625" customWidth="1"/>
    <col min="8706" max="8706" width="15.7109375" customWidth="1"/>
    <col min="8707" max="8707" width="13.5703125" customWidth="1"/>
    <col min="8708" max="8708" width="11.140625" customWidth="1"/>
    <col min="8709" max="8709" width="10.5703125" customWidth="1"/>
    <col min="8710" max="8710" width="12.42578125" bestFit="1" customWidth="1"/>
    <col min="8711" max="8711" width="35.85546875" customWidth="1"/>
    <col min="8961" max="8961" width="38.28515625" customWidth="1"/>
    <col min="8962" max="8962" width="15.7109375" customWidth="1"/>
    <col min="8963" max="8963" width="13.5703125" customWidth="1"/>
    <col min="8964" max="8964" width="11.140625" customWidth="1"/>
    <col min="8965" max="8965" width="10.5703125" customWidth="1"/>
    <col min="8966" max="8966" width="12.42578125" bestFit="1" customWidth="1"/>
    <col min="8967" max="8967" width="35.85546875" customWidth="1"/>
    <col min="9217" max="9217" width="38.28515625" customWidth="1"/>
    <col min="9218" max="9218" width="15.7109375" customWidth="1"/>
    <col min="9219" max="9219" width="13.5703125" customWidth="1"/>
    <col min="9220" max="9220" width="11.140625" customWidth="1"/>
    <col min="9221" max="9221" width="10.5703125" customWidth="1"/>
    <col min="9222" max="9222" width="12.42578125" bestFit="1" customWidth="1"/>
    <col min="9223" max="9223" width="35.85546875" customWidth="1"/>
    <col min="9473" max="9473" width="38.28515625" customWidth="1"/>
    <col min="9474" max="9474" width="15.7109375" customWidth="1"/>
    <col min="9475" max="9475" width="13.5703125" customWidth="1"/>
    <col min="9476" max="9476" width="11.140625" customWidth="1"/>
    <col min="9477" max="9477" width="10.5703125" customWidth="1"/>
    <col min="9478" max="9478" width="12.42578125" bestFit="1" customWidth="1"/>
    <col min="9479" max="9479" width="35.85546875" customWidth="1"/>
    <col min="9729" max="9729" width="38.28515625" customWidth="1"/>
    <col min="9730" max="9730" width="15.7109375" customWidth="1"/>
    <col min="9731" max="9731" width="13.5703125" customWidth="1"/>
    <col min="9732" max="9732" width="11.140625" customWidth="1"/>
    <col min="9733" max="9733" width="10.5703125" customWidth="1"/>
    <col min="9734" max="9734" width="12.42578125" bestFit="1" customWidth="1"/>
    <col min="9735" max="9735" width="35.85546875" customWidth="1"/>
    <col min="9985" max="9985" width="38.28515625" customWidth="1"/>
    <col min="9986" max="9986" width="15.7109375" customWidth="1"/>
    <col min="9987" max="9987" width="13.5703125" customWidth="1"/>
    <col min="9988" max="9988" width="11.140625" customWidth="1"/>
    <col min="9989" max="9989" width="10.5703125" customWidth="1"/>
    <col min="9990" max="9990" width="12.42578125" bestFit="1" customWidth="1"/>
    <col min="9991" max="9991" width="35.85546875" customWidth="1"/>
    <col min="10241" max="10241" width="38.28515625" customWidth="1"/>
    <col min="10242" max="10242" width="15.7109375" customWidth="1"/>
    <col min="10243" max="10243" width="13.5703125" customWidth="1"/>
    <col min="10244" max="10244" width="11.140625" customWidth="1"/>
    <col min="10245" max="10245" width="10.5703125" customWidth="1"/>
    <col min="10246" max="10246" width="12.42578125" bestFit="1" customWidth="1"/>
    <col min="10247" max="10247" width="35.85546875" customWidth="1"/>
    <col min="10497" max="10497" width="38.28515625" customWidth="1"/>
    <col min="10498" max="10498" width="15.7109375" customWidth="1"/>
    <col min="10499" max="10499" width="13.5703125" customWidth="1"/>
    <col min="10500" max="10500" width="11.140625" customWidth="1"/>
    <col min="10501" max="10501" width="10.5703125" customWidth="1"/>
    <col min="10502" max="10502" width="12.42578125" bestFit="1" customWidth="1"/>
    <col min="10503" max="10503" width="35.85546875" customWidth="1"/>
    <col min="10753" max="10753" width="38.28515625" customWidth="1"/>
    <col min="10754" max="10754" width="15.7109375" customWidth="1"/>
    <col min="10755" max="10755" width="13.5703125" customWidth="1"/>
    <col min="10756" max="10756" width="11.140625" customWidth="1"/>
    <col min="10757" max="10757" width="10.5703125" customWidth="1"/>
    <col min="10758" max="10758" width="12.42578125" bestFit="1" customWidth="1"/>
    <col min="10759" max="10759" width="35.85546875" customWidth="1"/>
    <col min="11009" max="11009" width="38.28515625" customWidth="1"/>
    <col min="11010" max="11010" width="15.7109375" customWidth="1"/>
    <col min="11011" max="11011" width="13.5703125" customWidth="1"/>
    <col min="11012" max="11012" width="11.140625" customWidth="1"/>
    <col min="11013" max="11013" width="10.5703125" customWidth="1"/>
    <col min="11014" max="11014" width="12.42578125" bestFit="1" customWidth="1"/>
    <col min="11015" max="11015" width="35.85546875" customWidth="1"/>
    <col min="11265" max="11265" width="38.28515625" customWidth="1"/>
    <col min="11266" max="11266" width="15.7109375" customWidth="1"/>
    <col min="11267" max="11267" width="13.5703125" customWidth="1"/>
    <col min="11268" max="11268" width="11.140625" customWidth="1"/>
    <col min="11269" max="11269" width="10.5703125" customWidth="1"/>
    <col min="11270" max="11270" width="12.42578125" bestFit="1" customWidth="1"/>
    <col min="11271" max="11271" width="35.85546875" customWidth="1"/>
    <col min="11521" max="11521" width="38.28515625" customWidth="1"/>
    <col min="11522" max="11522" width="15.7109375" customWidth="1"/>
    <col min="11523" max="11523" width="13.5703125" customWidth="1"/>
    <col min="11524" max="11524" width="11.140625" customWidth="1"/>
    <col min="11525" max="11525" width="10.5703125" customWidth="1"/>
    <col min="11526" max="11526" width="12.42578125" bestFit="1" customWidth="1"/>
    <col min="11527" max="11527" width="35.85546875" customWidth="1"/>
    <col min="11777" max="11777" width="38.28515625" customWidth="1"/>
    <col min="11778" max="11778" width="15.7109375" customWidth="1"/>
    <col min="11779" max="11779" width="13.5703125" customWidth="1"/>
    <col min="11780" max="11780" width="11.140625" customWidth="1"/>
    <col min="11781" max="11781" width="10.5703125" customWidth="1"/>
    <col min="11782" max="11782" width="12.42578125" bestFit="1" customWidth="1"/>
    <col min="11783" max="11783" width="35.85546875" customWidth="1"/>
    <col min="12033" max="12033" width="38.28515625" customWidth="1"/>
    <col min="12034" max="12034" width="15.7109375" customWidth="1"/>
    <col min="12035" max="12035" width="13.5703125" customWidth="1"/>
    <col min="12036" max="12036" width="11.140625" customWidth="1"/>
    <col min="12037" max="12037" width="10.5703125" customWidth="1"/>
    <col min="12038" max="12038" width="12.42578125" bestFit="1" customWidth="1"/>
    <col min="12039" max="12039" width="35.85546875" customWidth="1"/>
    <col min="12289" max="12289" width="38.28515625" customWidth="1"/>
    <col min="12290" max="12290" width="15.7109375" customWidth="1"/>
    <col min="12291" max="12291" width="13.5703125" customWidth="1"/>
    <col min="12292" max="12292" width="11.140625" customWidth="1"/>
    <col min="12293" max="12293" width="10.5703125" customWidth="1"/>
    <col min="12294" max="12294" width="12.42578125" bestFit="1" customWidth="1"/>
    <col min="12295" max="12295" width="35.85546875" customWidth="1"/>
    <col min="12545" max="12545" width="38.28515625" customWidth="1"/>
    <col min="12546" max="12546" width="15.7109375" customWidth="1"/>
    <col min="12547" max="12547" width="13.5703125" customWidth="1"/>
    <col min="12548" max="12548" width="11.140625" customWidth="1"/>
    <col min="12549" max="12549" width="10.5703125" customWidth="1"/>
    <col min="12550" max="12550" width="12.42578125" bestFit="1" customWidth="1"/>
    <col min="12551" max="12551" width="35.85546875" customWidth="1"/>
    <col min="12801" max="12801" width="38.28515625" customWidth="1"/>
    <col min="12802" max="12802" width="15.7109375" customWidth="1"/>
    <col min="12803" max="12803" width="13.5703125" customWidth="1"/>
    <col min="12804" max="12804" width="11.140625" customWidth="1"/>
    <col min="12805" max="12805" width="10.5703125" customWidth="1"/>
    <col min="12806" max="12806" width="12.42578125" bestFit="1" customWidth="1"/>
    <col min="12807" max="12807" width="35.85546875" customWidth="1"/>
    <col min="13057" max="13057" width="38.28515625" customWidth="1"/>
    <col min="13058" max="13058" width="15.7109375" customWidth="1"/>
    <col min="13059" max="13059" width="13.5703125" customWidth="1"/>
    <col min="13060" max="13060" width="11.140625" customWidth="1"/>
    <col min="13061" max="13061" width="10.5703125" customWidth="1"/>
    <col min="13062" max="13062" width="12.42578125" bestFit="1" customWidth="1"/>
    <col min="13063" max="13063" width="35.85546875" customWidth="1"/>
    <col min="13313" max="13313" width="38.28515625" customWidth="1"/>
    <col min="13314" max="13314" width="15.7109375" customWidth="1"/>
    <col min="13315" max="13315" width="13.5703125" customWidth="1"/>
    <col min="13316" max="13316" width="11.140625" customWidth="1"/>
    <col min="13317" max="13317" width="10.5703125" customWidth="1"/>
    <col min="13318" max="13318" width="12.42578125" bestFit="1" customWidth="1"/>
    <col min="13319" max="13319" width="35.85546875" customWidth="1"/>
    <col min="13569" max="13569" width="38.28515625" customWidth="1"/>
    <col min="13570" max="13570" width="15.7109375" customWidth="1"/>
    <col min="13571" max="13571" width="13.5703125" customWidth="1"/>
    <col min="13572" max="13572" width="11.140625" customWidth="1"/>
    <col min="13573" max="13573" width="10.5703125" customWidth="1"/>
    <col min="13574" max="13574" width="12.42578125" bestFit="1" customWidth="1"/>
    <col min="13575" max="13575" width="35.85546875" customWidth="1"/>
    <col min="13825" max="13825" width="38.28515625" customWidth="1"/>
    <col min="13826" max="13826" width="15.7109375" customWidth="1"/>
    <col min="13827" max="13827" width="13.5703125" customWidth="1"/>
    <col min="13828" max="13828" width="11.140625" customWidth="1"/>
    <col min="13829" max="13829" width="10.5703125" customWidth="1"/>
    <col min="13830" max="13830" width="12.42578125" bestFit="1" customWidth="1"/>
    <col min="13831" max="13831" width="35.85546875" customWidth="1"/>
    <col min="14081" max="14081" width="38.28515625" customWidth="1"/>
    <col min="14082" max="14082" width="15.7109375" customWidth="1"/>
    <col min="14083" max="14083" width="13.5703125" customWidth="1"/>
    <col min="14084" max="14084" width="11.140625" customWidth="1"/>
    <col min="14085" max="14085" width="10.5703125" customWidth="1"/>
    <col min="14086" max="14086" width="12.42578125" bestFit="1" customWidth="1"/>
    <col min="14087" max="14087" width="35.85546875" customWidth="1"/>
    <col min="14337" max="14337" width="38.28515625" customWidth="1"/>
    <col min="14338" max="14338" width="15.7109375" customWidth="1"/>
    <col min="14339" max="14339" width="13.5703125" customWidth="1"/>
    <col min="14340" max="14340" width="11.140625" customWidth="1"/>
    <col min="14341" max="14341" width="10.5703125" customWidth="1"/>
    <col min="14342" max="14342" width="12.42578125" bestFit="1" customWidth="1"/>
    <col min="14343" max="14343" width="35.85546875" customWidth="1"/>
    <col min="14593" max="14593" width="38.28515625" customWidth="1"/>
    <col min="14594" max="14594" width="15.7109375" customWidth="1"/>
    <col min="14595" max="14595" width="13.5703125" customWidth="1"/>
    <col min="14596" max="14596" width="11.140625" customWidth="1"/>
    <col min="14597" max="14597" width="10.5703125" customWidth="1"/>
    <col min="14598" max="14598" width="12.42578125" bestFit="1" customWidth="1"/>
    <col min="14599" max="14599" width="35.85546875" customWidth="1"/>
    <col min="14849" max="14849" width="38.28515625" customWidth="1"/>
    <col min="14850" max="14850" width="15.7109375" customWidth="1"/>
    <col min="14851" max="14851" width="13.5703125" customWidth="1"/>
    <col min="14852" max="14852" width="11.140625" customWidth="1"/>
    <col min="14853" max="14853" width="10.5703125" customWidth="1"/>
    <col min="14854" max="14854" width="12.42578125" bestFit="1" customWidth="1"/>
    <col min="14855" max="14855" width="35.85546875" customWidth="1"/>
    <col min="15105" max="15105" width="38.28515625" customWidth="1"/>
    <col min="15106" max="15106" width="15.7109375" customWidth="1"/>
    <col min="15107" max="15107" width="13.5703125" customWidth="1"/>
    <col min="15108" max="15108" width="11.140625" customWidth="1"/>
    <col min="15109" max="15109" width="10.5703125" customWidth="1"/>
    <col min="15110" max="15110" width="12.42578125" bestFit="1" customWidth="1"/>
    <col min="15111" max="15111" width="35.85546875" customWidth="1"/>
    <col min="15361" max="15361" width="38.28515625" customWidth="1"/>
    <col min="15362" max="15362" width="15.7109375" customWidth="1"/>
    <col min="15363" max="15363" width="13.5703125" customWidth="1"/>
    <col min="15364" max="15364" width="11.140625" customWidth="1"/>
    <col min="15365" max="15365" width="10.5703125" customWidth="1"/>
    <col min="15366" max="15366" width="12.42578125" bestFit="1" customWidth="1"/>
    <col min="15367" max="15367" width="35.85546875" customWidth="1"/>
    <col min="15617" max="15617" width="38.28515625" customWidth="1"/>
    <col min="15618" max="15618" width="15.7109375" customWidth="1"/>
    <col min="15619" max="15619" width="13.5703125" customWidth="1"/>
    <col min="15620" max="15620" width="11.140625" customWidth="1"/>
    <col min="15621" max="15621" width="10.5703125" customWidth="1"/>
    <col min="15622" max="15622" width="12.42578125" bestFit="1" customWidth="1"/>
    <col min="15623" max="15623" width="35.85546875" customWidth="1"/>
    <col min="15873" max="15873" width="38.28515625" customWidth="1"/>
    <col min="15874" max="15874" width="15.7109375" customWidth="1"/>
    <col min="15875" max="15875" width="13.5703125" customWidth="1"/>
    <col min="15876" max="15876" width="11.140625" customWidth="1"/>
    <col min="15877" max="15877" width="10.5703125" customWidth="1"/>
    <col min="15878" max="15878" width="12.42578125" bestFit="1" customWidth="1"/>
    <col min="15879" max="15879" width="35.85546875" customWidth="1"/>
    <col min="16129" max="16129" width="38.28515625" customWidth="1"/>
    <col min="16130" max="16130" width="15.7109375" customWidth="1"/>
    <col min="16131" max="16131" width="13.5703125" customWidth="1"/>
    <col min="16132" max="16132" width="11.140625" customWidth="1"/>
    <col min="16133" max="16133" width="10.5703125" customWidth="1"/>
    <col min="16134" max="16134" width="12.42578125" bestFit="1" customWidth="1"/>
    <col min="16135" max="16135" width="35.85546875" customWidth="1"/>
  </cols>
  <sheetData>
    <row r="1" spans="1:7" ht="15">
      <c r="A1" s="394" t="s">
        <v>265</v>
      </c>
      <c r="B1" s="394"/>
      <c r="C1" s="394"/>
      <c r="D1" s="394"/>
      <c r="E1" s="394"/>
      <c r="F1" s="394"/>
      <c r="G1" s="394"/>
    </row>
    <row r="2" spans="1:7" ht="15">
      <c r="A2" s="394" t="s">
        <v>266</v>
      </c>
      <c r="B2" s="394"/>
      <c r="C2" s="394"/>
      <c r="D2" s="394"/>
      <c r="E2" s="394"/>
      <c r="F2" s="394"/>
      <c r="G2" s="394"/>
    </row>
    <row r="3" spans="1:7" ht="14.25">
      <c r="A3" s="413"/>
      <c r="B3" s="413"/>
      <c r="C3" s="413"/>
      <c r="D3" s="413"/>
      <c r="E3" s="413"/>
      <c r="F3" s="413"/>
      <c r="G3" s="413"/>
    </row>
    <row r="4" spans="1:7" s="23" customFormat="1" ht="27.75" customHeight="1">
      <c r="A4" s="414" t="s">
        <v>267</v>
      </c>
      <c r="B4" s="415"/>
      <c r="C4" s="415"/>
      <c r="D4" s="415"/>
      <c r="E4" s="415"/>
      <c r="F4" s="415"/>
      <c r="G4" s="415"/>
    </row>
    <row r="5" spans="1:7" s="23" customFormat="1" ht="12.75" customHeight="1">
      <c r="A5" s="416" t="s">
        <v>268</v>
      </c>
      <c r="B5" s="417"/>
      <c r="C5" s="417"/>
      <c r="D5" s="417"/>
      <c r="E5" s="417"/>
      <c r="F5" s="417"/>
      <c r="G5" s="416"/>
    </row>
    <row r="6" spans="1:7" s="2" customFormat="1" ht="36.75" customHeight="1">
      <c r="A6" s="397" t="s">
        <v>212</v>
      </c>
      <c r="B6" s="407" t="s">
        <v>213</v>
      </c>
      <c r="C6" s="408" t="s">
        <v>269</v>
      </c>
      <c r="D6" s="408" t="s">
        <v>270</v>
      </c>
      <c r="E6" s="409"/>
      <c r="F6" s="410"/>
      <c r="G6" s="411"/>
    </row>
    <row r="7" spans="1:7" s="2" customFormat="1" ht="36.75" customHeight="1">
      <c r="A7" s="398"/>
      <c r="B7" s="407"/>
      <c r="C7" s="408"/>
      <c r="D7" s="4" t="s">
        <v>216</v>
      </c>
      <c r="E7" s="4" t="s">
        <v>217</v>
      </c>
      <c r="F7" s="5" t="s">
        <v>271</v>
      </c>
      <c r="G7" s="412"/>
    </row>
    <row r="8" spans="1:7" s="25" customFormat="1" ht="24">
      <c r="A8" s="6" t="s">
        <v>219</v>
      </c>
      <c r="B8" s="24">
        <v>86</v>
      </c>
      <c r="C8" s="8">
        <v>81656696</v>
      </c>
      <c r="D8" s="8">
        <v>74459740</v>
      </c>
      <c r="E8" s="8">
        <v>5524639</v>
      </c>
      <c r="F8" s="8">
        <v>1672317</v>
      </c>
      <c r="G8" s="6" t="s">
        <v>220</v>
      </c>
    </row>
    <row r="9" spans="1:7" s="28" customFormat="1" ht="15" customHeight="1">
      <c r="A9" s="10" t="s">
        <v>221</v>
      </c>
      <c r="B9" s="26"/>
      <c r="C9" s="27" t="s">
        <v>222</v>
      </c>
      <c r="D9" s="27" t="s">
        <v>222</v>
      </c>
      <c r="E9" s="27" t="s">
        <v>222</v>
      </c>
      <c r="F9" s="27" t="s">
        <v>222</v>
      </c>
      <c r="G9" s="10" t="s">
        <v>223</v>
      </c>
    </row>
    <row r="10" spans="1:7" s="29" customFormat="1" ht="13.5" customHeight="1">
      <c r="A10" s="13" t="s">
        <v>224</v>
      </c>
      <c r="B10" s="26" t="s">
        <v>225</v>
      </c>
      <c r="C10" s="11">
        <v>74616651</v>
      </c>
      <c r="D10" s="11">
        <v>68525447</v>
      </c>
      <c r="E10" s="11">
        <v>4773858</v>
      </c>
      <c r="F10" s="11">
        <v>1317346</v>
      </c>
      <c r="G10" s="13" t="s">
        <v>226</v>
      </c>
    </row>
    <row r="11" spans="1:7" s="29" customFormat="1" ht="24">
      <c r="A11" s="13" t="s">
        <v>227</v>
      </c>
      <c r="B11" s="26" t="s">
        <v>228</v>
      </c>
      <c r="C11" s="11">
        <v>3309323</v>
      </c>
      <c r="D11" s="11">
        <v>3013708</v>
      </c>
      <c r="E11" s="11">
        <v>240688</v>
      </c>
      <c r="F11" s="11">
        <v>54927</v>
      </c>
      <c r="G11" s="13" t="s">
        <v>229</v>
      </c>
    </row>
    <row r="12" spans="1:7" s="29" customFormat="1" ht="24">
      <c r="A12" s="13" t="s">
        <v>230</v>
      </c>
      <c r="B12" s="26" t="s">
        <v>231</v>
      </c>
      <c r="C12" s="11">
        <v>1772546</v>
      </c>
      <c r="D12" s="11">
        <v>1489558</v>
      </c>
      <c r="E12" s="11">
        <v>206253</v>
      </c>
      <c r="F12" s="11">
        <v>76735</v>
      </c>
      <c r="G12" s="13" t="s">
        <v>232</v>
      </c>
    </row>
    <row r="13" spans="1:7" s="29" customFormat="1" ht="14.25" customHeight="1">
      <c r="A13" s="13" t="s">
        <v>233</v>
      </c>
      <c r="B13" s="26" t="s">
        <v>234</v>
      </c>
      <c r="C13" s="11">
        <v>287147</v>
      </c>
      <c r="D13" s="11">
        <v>158151</v>
      </c>
      <c r="E13" s="11">
        <v>67157</v>
      </c>
      <c r="F13" s="11">
        <v>61839</v>
      </c>
      <c r="G13" s="13" t="s">
        <v>235</v>
      </c>
    </row>
    <row r="14" spans="1:7" s="29" customFormat="1" ht="24">
      <c r="A14" s="13" t="s">
        <v>236</v>
      </c>
      <c r="B14" s="26" t="s">
        <v>237</v>
      </c>
      <c r="C14" s="11">
        <v>1671029</v>
      </c>
      <c r="D14" s="11">
        <v>1272876</v>
      </c>
      <c r="E14" s="11">
        <v>236683</v>
      </c>
      <c r="F14" s="11">
        <v>161470</v>
      </c>
      <c r="G14" s="13" t="s">
        <v>238</v>
      </c>
    </row>
    <row r="15" spans="1:7" s="25" customFormat="1" ht="36">
      <c r="A15" s="6" t="s">
        <v>239</v>
      </c>
      <c r="B15" s="24">
        <v>87</v>
      </c>
      <c r="C15" s="8">
        <v>172906</v>
      </c>
      <c r="D15" s="8">
        <v>169470</v>
      </c>
      <c r="E15" s="8">
        <v>3436</v>
      </c>
      <c r="F15" s="8" t="s">
        <v>246</v>
      </c>
      <c r="G15" s="6" t="s">
        <v>240</v>
      </c>
    </row>
    <row r="16" spans="1:7" s="28" customFormat="1" ht="15" customHeight="1">
      <c r="A16" s="10" t="s">
        <v>221</v>
      </c>
      <c r="B16" s="26"/>
      <c r="C16" s="27" t="s">
        <v>222</v>
      </c>
      <c r="D16" s="27" t="s">
        <v>222</v>
      </c>
      <c r="E16" s="27" t="s">
        <v>222</v>
      </c>
      <c r="F16" s="27" t="s">
        <v>222</v>
      </c>
      <c r="G16" s="10" t="s">
        <v>223</v>
      </c>
    </row>
    <row r="17" spans="1:7" s="29" customFormat="1" ht="24">
      <c r="A17" s="13" t="s">
        <v>241</v>
      </c>
      <c r="B17" s="26" t="s">
        <v>242</v>
      </c>
      <c r="C17" s="11">
        <v>70653</v>
      </c>
      <c r="D17" s="11">
        <v>70653</v>
      </c>
      <c r="E17" s="11"/>
      <c r="F17" s="11"/>
      <c r="G17" s="13" t="s">
        <v>243</v>
      </c>
    </row>
    <row r="18" spans="1:7" s="29" customFormat="1" ht="60">
      <c r="A18" s="13" t="s">
        <v>244</v>
      </c>
      <c r="B18" s="26" t="s">
        <v>245</v>
      </c>
      <c r="C18" s="11">
        <v>79034</v>
      </c>
      <c r="D18" s="11">
        <v>79034</v>
      </c>
      <c r="E18" s="11"/>
      <c r="F18" s="11"/>
      <c r="G18" s="13" t="s">
        <v>247</v>
      </c>
    </row>
    <row r="19" spans="1:7" s="29" customFormat="1" ht="24">
      <c r="A19" s="13" t="s">
        <v>248</v>
      </c>
      <c r="B19" s="26" t="s">
        <v>249</v>
      </c>
      <c r="C19" s="11">
        <v>8767</v>
      </c>
      <c r="D19" s="11">
        <v>6019</v>
      </c>
      <c r="E19" s="11">
        <v>2748</v>
      </c>
      <c r="F19" s="11" t="s">
        <v>246</v>
      </c>
      <c r="G19" s="13" t="s">
        <v>250</v>
      </c>
    </row>
    <row r="20" spans="1:7" s="29" customFormat="1" ht="24">
      <c r="A20" s="13" t="s">
        <v>251</v>
      </c>
      <c r="B20" s="26" t="s">
        <v>252</v>
      </c>
      <c r="C20" s="11">
        <v>14452</v>
      </c>
      <c r="D20" s="11">
        <v>13764</v>
      </c>
      <c r="E20" s="11">
        <v>688</v>
      </c>
      <c r="F20" s="11" t="s">
        <v>246</v>
      </c>
      <c r="G20" s="13" t="s">
        <v>253</v>
      </c>
    </row>
    <row r="21" spans="1:7" s="25" customFormat="1" ht="36">
      <c r="A21" s="6" t="s">
        <v>254</v>
      </c>
      <c r="B21" s="24">
        <v>88</v>
      </c>
      <c r="C21" s="8">
        <v>24246</v>
      </c>
      <c r="D21" s="8">
        <v>24200</v>
      </c>
      <c r="E21" s="8">
        <v>46</v>
      </c>
      <c r="F21" s="8" t="s">
        <v>246</v>
      </c>
      <c r="G21" s="6" t="s">
        <v>255</v>
      </c>
    </row>
    <row r="22" spans="1:7" s="28" customFormat="1" ht="15.75" customHeight="1">
      <c r="A22" s="10" t="s">
        <v>221</v>
      </c>
      <c r="B22" s="26"/>
      <c r="C22" s="27" t="s">
        <v>222</v>
      </c>
      <c r="D22" s="27" t="s">
        <v>222</v>
      </c>
      <c r="E22" s="27" t="s">
        <v>222</v>
      </c>
      <c r="F22" s="27" t="s">
        <v>222</v>
      </c>
      <c r="G22" s="10" t="s">
        <v>223</v>
      </c>
    </row>
    <row r="23" spans="1:7" s="29" customFormat="1" ht="36">
      <c r="A23" s="13" t="s">
        <v>256</v>
      </c>
      <c r="B23" s="26" t="s">
        <v>257</v>
      </c>
      <c r="C23" s="11">
        <v>24200</v>
      </c>
      <c r="D23" s="11">
        <v>24200</v>
      </c>
      <c r="E23" s="11" t="s">
        <v>246</v>
      </c>
      <c r="F23" s="11" t="s">
        <v>246</v>
      </c>
      <c r="G23" s="13" t="s">
        <v>258</v>
      </c>
    </row>
    <row r="24" spans="1:7" s="29" customFormat="1" ht="24">
      <c r="A24" s="13" t="s">
        <v>259</v>
      </c>
      <c r="B24" s="26" t="s">
        <v>260</v>
      </c>
      <c r="C24" s="11" t="s">
        <v>246</v>
      </c>
      <c r="D24" s="11" t="s">
        <v>246</v>
      </c>
      <c r="E24" s="11" t="s">
        <v>246</v>
      </c>
      <c r="F24" s="11" t="s">
        <v>246</v>
      </c>
      <c r="G24" s="13" t="s">
        <v>261</v>
      </c>
    </row>
    <row r="25" spans="1:7" s="29" customFormat="1" ht="36">
      <c r="A25" s="30" t="s">
        <v>262</v>
      </c>
      <c r="B25" s="31" t="s">
        <v>263</v>
      </c>
      <c r="C25" s="19">
        <v>46</v>
      </c>
      <c r="D25" s="19" t="s">
        <v>246</v>
      </c>
      <c r="E25" s="19">
        <v>46</v>
      </c>
      <c r="F25" s="19" t="s">
        <v>246</v>
      </c>
      <c r="G25" s="30" t="s">
        <v>264</v>
      </c>
    </row>
    <row r="26" spans="1:7">
      <c r="C26" s="21"/>
      <c r="D26" s="21"/>
      <c r="E26" s="21"/>
      <c r="F26" s="21"/>
    </row>
  </sheetData>
  <mergeCells count="10">
    <mergeCell ref="A1:G1"/>
    <mergeCell ref="A2:G2"/>
    <mergeCell ref="A3:G3"/>
    <mergeCell ref="A4:G4"/>
    <mergeCell ref="A5:G5"/>
    <mergeCell ref="A6:A7"/>
    <mergeCell ref="B6:B7"/>
    <mergeCell ref="C6:C7"/>
    <mergeCell ref="D6:F6"/>
    <mergeCell ref="G6:G7"/>
  </mergeCells>
  <printOptions horizontalCentered="1"/>
  <pageMargins left="0.51181102362204722" right="0.51181102362204722" top="0.74803149606299213" bottom="0.70866141732283472" header="0.31496062992125984" footer="0.31496062992125984"/>
  <pageSetup paperSize="9" firstPageNumber="9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78</vt:i4>
      </vt:variant>
    </vt:vector>
  </HeadingPairs>
  <TitlesOfParts>
    <vt:vector size="112" baseType="lpstr">
      <vt:lpstr>FS-HF_sha</vt:lpstr>
      <vt:lpstr>HF-HC _sha</vt:lpstr>
      <vt:lpstr>HF-HP_sha</vt:lpstr>
      <vt:lpstr>HP-HC_sha</vt:lpstr>
      <vt:lpstr>ОУ</vt:lpstr>
      <vt:lpstr>ОДХ</vt:lpstr>
      <vt:lpstr>Розница ЛС</vt:lpstr>
      <vt:lpstr>4общий</vt:lpstr>
      <vt:lpstr>4больн</vt:lpstr>
      <vt:lpstr>4ОВП</vt:lpstr>
      <vt:lpstr>4СВП</vt:lpstr>
      <vt:lpstr>4стомат</vt:lpstr>
      <vt:lpstr>4 прочие</vt:lpstr>
      <vt:lpstr>1</vt:lpstr>
      <vt:lpstr>1общий</vt:lpstr>
      <vt:lpstr>1больн</vt:lpstr>
      <vt:lpstr>1ОВП</vt:lpstr>
      <vt:lpstr>1СВП</vt:lpstr>
      <vt:lpstr>1стомат</vt:lpstr>
      <vt:lpstr>1прочие</vt:lpstr>
      <vt:lpstr>2общий</vt:lpstr>
      <vt:lpstr>2больн</vt:lpstr>
      <vt:lpstr>2ОВП</vt:lpstr>
      <vt:lpstr>2СВП</vt:lpstr>
      <vt:lpstr>2стомат</vt:lpstr>
      <vt:lpstr>2прочие</vt:lpstr>
      <vt:lpstr>3больн</vt:lpstr>
      <vt:lpstr>3ОВП</vt:lpstr>
      <vt:lpstr>3СВП</vt:lpstr>
      <vt:lpstr>3стомат</vt:lpstr>
      <vt:lpstr>3прочие</vt:lpstr>
      <vt:lpstr>3общий</vt:lpstr>
      <vt:lpstr>Лист28</vt:lpstr>
      <vt:lpstr>ДХ1</vt:lpstr>
      <vt:lpstr>'1больн'!TABLE</vt:lpstr>
      <vt:lpstr>'1общий'!TABLE</vt:lpstr>
      <vt:lpstr>'1ОВП'!TABLE</vt:lpstr>
      <vt:lpstr>'1прочие'!TABLE</vt:lpstr>
      <vt:lpstr>'1СВП'!TABLE</vt:lpstr>
      <vt:lpstr>'1стомат'!TABLE</vt:lpstr>
      <vt:lpstr>'2больн'!TABLE</vt:lpstr>
      <vt:lpstr>'2общий'!TABLE</vt:lpstr>
      <vt:lpstr>'2ОВП'!TABLE</vt:lpstr>
      <vt:lpstr>'2прочие'!TABLE</vt:lpstr>
      <vt:lpstr>'2СВП'!TABLE</vt:lpstr>
      <vt:lpstr>'2стомат'!TABLE</vt:lpstr>
      <vt:lpstr>'3больн'!TABLE</vt:lpstr>
      <vt:lpstr>'3общий'!TABLE</vt:lpstr>
      <vt:lpstr>'3ОВП'!TABLE</vt:lpstr>
      <vt:lpstr>'3прочие'!TABLE</vt:lpstr>
      <vt:lpstr>'3СВП'!TABLE</vt:lpstr>
      <vt:lpstr>'3стомат'!TABLE</vt:lpstr>
      <vt:lpstr>'4 прочие'!TABLE</vt:lpstr>
      <vt:lpstr>'4больн'!TABLE</vt:lpstr>
      <vt:lpstr>'4общий'!TABLE</vt:lpstr>
      <vt:lpstr>'4ОВП'!TABLE</vt:lpstr>
      <vt:lpstr>'4СВП'!TABLE</vt:lpstr>
      <vt:lpstr>'4стомат'!TABLE</vt:lpstr>
      <vt:lpstr>'1больн'!TABLE_2</vt:lpstr>
      <vt:lpstr>'1общий'!TABLE_2</vt:lpstr>
      <vt:lpstr>'1ОВП'!TABLE_2</vt:lpstr>
      <vt:lpstr>'1прочие'!TABLE_2</vt:lpstr>
      <vt:lpstr>'1СВП'!TABLE_2</vt:lpstr>
      <vt:lpstr>'1стомат'!TABLE_2</vt:lpstr>
      <vt:lpstr>'2больн'!TABLE_2</vt:lpstr>
      <vt:lpstr>'2общий'!TABLE_2</vt:lpstr>
      <vt:lpstr>'2ОВП'!TABLE_2</vt:lpstr>
      <vt:lpstr>'2прочие'!TABLE_2</vt:lpstr>
      <vt:lpstr>'2СВП'!TABLE_2</vt:lpstr>
      <vt:lpstr>'2стомат'!TABLE_2</vt:lpstr>
      <vt:lpstr>'3больн'!TABLE_2</vt:lpstr>
      <vt:lpstr>'3общий'!TABLE_2</vt:lpstr>
      <vt:lpstr>'3ОВП'!TABLE_2</vt:lpstr>
      <vt:lpstr>'3прочие'!TABLE_2</vt:lpstr>
      <vt:lpstr>'3СВП'!TABLE_2</vt:lpstr>
      <vt:lpstr>'3стомат'!TABLE_2</vt:lpstr>
      <vt:lpstr>'4 прочие'!TABLE_2</vt:lpstr>
      <vt:lpstr>'4больн'!TABLE_2</vt:lpstr>
      <vt:lpstr>'4общий'!TABLE_2</vt:lpstr>
      <vt:lpstr>'4ОВП'!TABLE_2</vt:lpstr>
      <vt:lpstr>'4СВП'!TABLE_2</vt:lpstr>
      <vt:lpstr>'4стомат'!TABLE_2</vt:lpstr>
      <vt:lpstr>'1больн'!Заголовки_для_печати</vt:lpstr>
      <vt:lpstr>'1общий'!Заголовки_для_печати</vt:lpstr>
      <vt:lpstr>'1ОВП'!Заголовки_для_печати</vt:lpstr>
      <vt:lpstr>'1прочие'!Заголовки_для_печати</vt:lpstr>
      <vt:lpstr>'1СВП'!Заголовки_для_печати</vt:lpstr>
      <vt:lpstr>'1стомат'!Заголовки_для_печати</vt:lpstr>
      <vt:lpstr>'2больн'!Заголовки_для_печати</vt:lpstr>
      <vt:lpstr>'2общий'!Заголовки_для_печати</vt:lpstr>
      <vt:lpstr>'2ОВП'!Заголовки_для_печати</vt:lpstr>
      <vt:lpstr>'2прочие'!Заголовки_для_печати</vt:lpstr>
      <vt:lpstr>'2СВП'!Заголовки_для_печати</vt:lpstr>
      <vt:lpstr>'2стомат'!Заголовки_для_печати</vt:lpstr>
      <vt:lpstr>'3больн'!Заголовки_для_печати</vt:lpstr>
      <vt:lpstr>'3общий'!Заголовки_для_печати</vt:lpstr>
      <vt:lpstr>'3ОВП'!Заголовки_для_печати</vt:lpstr>
      <vt:lpstr>'3прочие'!Заголовки_для_печати</vt:lpstr>
      <vt:lpstr>'3СВП'!Заголовки_для_печати</vt:lpstr>
      <vt:lpstr>'3стомат'!Заголовки_для_печати</vt:lpstr>
      <vt:lpstr>'4 прочие'!Заголовки_для_печати</vt:lpstr>
      <vt:lpstr>'4больн'!Заголовки_для_печати</vt:lpstr>
      <vt:lpstr>'4общий'!Заголовки_для_печати</vt:lpstr>
      <vt:lpstr>'4ОВП'!Заголовки_для_печати</vt:lpstr>
      <vt:lpstr>'4СВП'!Заголовки_для_печати</vt:lpstr>
      <vt:lpstr>'4стомат'!Заголовки_для_печати</vt:lpstr>
      <vt:lpstr>ОУ!Заголовки_для_печати</vt:lpstr>
      <vt:lpstr>'FS-HF_sha'!Область_печати</vt:lpstr>
      <vt:lpstr>'HF-HC _sha'!Область_печати</vt:lpstr>
      <vt:lpstr>'HF-HP_sha'!Область_печати</vt:lpstr>
      <vt:lpstr>'HP-HC_sha'!Область_печати</vt:lpstr>
      <vt:lpstr>'Розница ЛС'!Область_печати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Аскар</dc:creator>
  <cp:lastModifiedBy>Azamat Umertayev</cp:lastModifiedBy>
  <cp:lastPrinted>2011-11-10T05:45:39Z</cp:lastPrinted>
  <dcterms:created xsi:type="dcterms:W3CDTF">2005-02-06T12:59:10Z</dcterms:created>
  <dcterms:modified xsi:type="dcterms:W3CDTF">2018-01-20T10:31:16Z</dcterms:modified>
</cp:coreProperties>
</file>